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4.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5.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6.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9.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10.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drawings/drawing11.xml" ContentType="application/vnd.openxmlformats-officedocument.drawing+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drawings/drawing14.xml" ContentType="application/vnd.openxmlformats-officedocument.drawing+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Users\sh.togoe\Desktop\"/>
    </mc:Choice>
  </mc:AlternateContent>
  <xr:revisionPtr revIDLastSave="0" documentId="13_ncr:1_{8BA7DC80-4613-4E1E-9454-A0D4A3685A2C}" xr6:coauthVersionLast="47" xr6:coauthVersionMax="47" xr10:uidLastSave="{00000000-0000-0000-0000-000000000000}"/>
  <bookViews>
    <workbookView xWindow="-120" yWindow="-120" windowWidth="29040" windowHeight="15840" tabRatio="678" activeTab="2" xr2:uid="{00000000-000D-0000-FFFF-FFFF00000000}"/>
  </bookViews>
  <sheets>
    <sheet name="目次" sheetId="5" r:id="rId1"/>
    <sheet name="【2ヵ月前】活動ﾌﾟﾛｸﾞﾗﾑ" sheetId="13" r:id="rId2"/>
    <sheet name="【2ヵ月前】食事・教材注文書" sheetId="31" r:id="rId3"/>
    <sheet name="【3泊以上のみ2ヵ月前】食事・教材注文書No2" sheetId="32" r:id="rId4"/>
    <sheet name="【20日前】I-CAP事前調査票" sheetId="35" r:id="rId5"/>
    <sheet name="【20日前】利用団体カード" sheetId="38" r:id="rId6"/>
    <sheet name="【当日持参】利用団体名簿" sheetId="25" r:id="rId7"/>
    <sheet name="【当日持参】沢登り計画書" sheetId="21" r:id="rId8"/>
    <sheet name="【当日持参】登山計画書" sheetId="22" r:id="rId9"/>
    <sheet name="【当日持参】ｳｫｰｸﾗﾘｰ計画書" sheetId="23" r:id="rId10"/>
    <sheet name="【当日持参】ｵﾘﾝﾃｰﾘﾝｸﾞ計画書" sheetId="24" r:id="rId11"/>
    <sheet name="【参考】料金計算" sheetId="34" r:id="rId12"/>
    <sheet name="【記入例】活動ﾌﾟﾛｸﾞﾗﾑ " sheetId="39" r:id="rId13"/>
    <sheet name="【記入例】食事・教材注文書 " sheetId="40" r:id="rId14"/>
  </sheets>
  <definedNames>
    <definedName name="_xlnm.Print_Area" localSheetId="4">'【20日前】I-CAP事前調査票'!$A$1:$R$36</definedName>
    <definedName name="_xlnm.Print_Area" localSheetId="5">【20日前】利用団体カード!$A$1:$P$77</definedName>
    <definedName name="_xlnm.Print_Area" localSheetId="1">【2ヵ月前】活動ﾌﾟﾛｸﾞﾗﾑ!$A$1:$BD$44</definedName>
    <definedName name="_xlnm.Print_Area" localSheetId="2">【2ヵ月前】食事・教材注文書!$A$1:$U$89</definedName>
    <definedName name="_xlnm.Print_Area" localSheetId="3">【3泊以上のみ2ヵ月前】食事・教材注文書No2!$A$1:$U$61</definedName>
    <definedName name="_xlnm.Print_Area" localSheetId="12">'【記入例】活動ﾌﾟﾛｸﾞﾗﾑ '!$A$1:$BD$44</definedName>
    <definedName name="_xlnm.Print_Area" localSheetId="13">'【記入例】食事・教材注文書 '!$A$1:$U$87</definedName>
    <definedName name="_xlnm.Print_Area" localSheetId="11">【参考】料金計算!$A$2:$X$74</definedName>
    <definedName name="_xlnm.Print_Area" localSheetId="9">【当日持参】ｳｫｰｸﾗﾘｰ計画書!$A$1:$O$35</definedName>
    <definedName name="_xlnm.Print_Area" localSheetId="10">【当日持参】ｵﾘﾝﾃｰﾘﾝｸﾞ計画書!$A$1:$O$37</definedName>
    <definedName name="_xlnm.Print_Area" localSheetId="7">【当日持参】沢登り計画書!$A$1:$O$35</definedName>
    <definedName name="_xlnm.Print_Area" localSheetId="8">【当日持参】登山計画書!$A$1:$O$37</definedName>
    <definedName name="_xlnm.Print_Area" localSheetId="6">【当日持参】利用団体名簿!$A$2:$S$44</definedName>
    <definedName name="_xlnm.Print_Area" localSheetId="0">目次!$A$1:$AX$48</definedName>
    <definedName name="_xlnm.Print_Titles" localSheetId="6">【当日持参】利用団体名簿!$9:$9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34" i="34" l="1"/>
  <c r="I10" i="32"/>
  <c r="G10" i="32"/>
  <c r="I9" i="32"/>
  <c r="G9" i="32"/>
  <c r="E9" i="32"/>
  <c r="D6" i="32"/>
  <c r="D5" i="32"/>
  <c r="AD39" i="5" l="1"/>
  <c r="J39" i="5"/>
  <c r="I39" i="5"/>
  <c r="A39" i="5"/>
  <c r="AC39" i="5"/>
  <c r="R27" i="5" l="1"/>
  <c r="W39" i="5"/>
  <c r="AJ34" i="32"/>
  <c r="AI34" i="32"/>
  <c r="AH34" i="32"/>
  <c r="AG34" i="32"/>
  <c r="AF34" i="32"/>
  <c r="AE34" i="32"/>
  <c r="AJ33" i="32"/>
  <c r="AI33" i="32"/>
  <c r="AH33" i="32"/>
  <c r="AG33" i="32"/>
  <c r="AF33" i="32"/>
  <c r="AE33" i="32"/>
  <c r="AJ32" i="32"/>
  <c r="AI32" i="32"/>
  <c r="AH32" i="32"/>
  <c r="AG32" i="32"/>
  <c r="AF32" i="32"/>
  <c r="AE32" i="32"/>
  <c r="AJ31" i="32"/>
  <c r="AI31" i="32"/>
  <c r="AH31" i="32"/>
  <c r="AG31" i="32"/>
  <c r="AF31" i="32"/>
  <c r="AE31" i="32"/>
  <c r="AJ30" i="32"/>
  <c r="AI30" i="32"/>
  <c r="AH30" i="32"/>
  <c r="AG30" i="32"/>
  <c r="AF30" i="32"/>
  <c r="AE30" i="32"/>
  <c r="AJ33" i="31"/>
  <c r="AI33" i="31"/>
  <c r="AH33" i="31"/>
  <c r="AG33" i="31"/>
  <c r="AG32" i="31"/>
  <c r="AF33" i="31"/>
  <c r="AE33" i="31"/>
  <c r="AK34" i="32" l="1"/>
  <c r="AK33" i="32"/>
  <c r="AK32" i="32"/>
  <c r="AK30" i="32"/>
  <c r="AK31" i="32"/>
  <c r="AK33" i="31"/>
  <c r="BB35" i="39"/>
  <c r="AZ35" i="39"/>
  <c r="BB25" i="39"/>
  <c r="AZ25" i="39"/>
  <c r="E6" i="38"/>
  <c r="E9" i="31"/>
  <c r="BB35" i="13"/>
  <c r="AZ35" i="13"/>
  <c r="BB25" i="13"/>
  <c r="AZ25" i="13"/>
  <c r="V17" i="34" l="1"/>
  <c r="D52" i="40" l="1"/>
  <c r="A34" i="13"/>
  <c r="A24" i="13"/>
  <c r="X88" i="40"/>
  <c r="X87" i="40"/>
  <c r="AF68" i="40"/>
  <c r="AE68" i="40"/>
  <c r="AF67" i="40"/>
  <c r="AE67" i="40"/>
  <c r="AF66" i="40"/>
  <c r="AE66" i="40"/>
  <c r="AF65" i="40"/>
  <c r="AE65" i="40"/>
  <c r="AF64" i="40"/>
  <c r="AE64" i="40"/>
  <c r="AF63" i="40"/>
  <c r="AE63" i="40"/>
  <c r="AB63" i="40"/>
  <c r="AA63" i="40"/>
  <c r="Z63" i="40"/>
  <c r="AC63" i="40" s="1"/>
  <c r="T61" i="40"/>
  <c r="N61" i="40"/>
  <c r="H61" i="40"/>
  <c r="AG60" i="40"/>
  <c r="AF60" i="40"/>
  <c r="AE60" i="40"/>
  <c r="AH60" i="40" s="1"/>
  <c r="T58" i="40"/>
  <c r="N58" i="40"/>
  <c r="H58" i="40"/>
  <c r="AO53" i="40"/>
  <c r="AN53" i="40"/>
  <c r="AM53" i="40"/>
  <c r="AL53" i="40"/>
  <c r="AK53" i="40"/>
  <c r="AJ53" i="40"/>
  <c r="AI53" i="40"/>
  <c r="AH53" i="40"/>
  <c r="AG53" i="40"/>
  <c r="AF53" i="40"/>
  <c r="AE53" i="40"/>
  <c r="AD53" i="40"/>
  <c r="AO52" i="40"/>
  <c r="AN52" i="40"/>
  <c r="AM52" i="40"/>
  <c r="AL52" i="40"/>
  <c r="AK52" i="40"/>
  <c r="AJ52" i="40"/>
  <c r="AI52" i="40"/>
  <c r="AH52" i="40"/>
  <c r="AG52" i="40"/>
  <c r="AF52" i="40"/>
  <c r="AE52" i="40"/>
  <c r="AD52" i="40"/>
  <c r="P52" i="40"/>
  <c r="AO51" i="40"/>
  <c r="AN51" i="40"/>
  <c r="AM51" i="40"/>
  <c r="AL51" i="40"/>
  <c r="AK51" i="40"/>
  <c r="AJ51" i="40"/>
  <c r="AI51" i="40"/>
  <c r="AH51" i="40"/>
  <c r="AG51" i="40"/>
  <c r="AF51" i="40"/>
  <c r="AE51" i="40"/>
  <c r="AD51" i="40"/>
  <c r="AO50" i="40"/>
  <c r="AN50" i="40"/>
  <c r="AM50" i="40"/>
  <c r="AL50" i="40"/>
  <c r="AK50" i="40"/>
  <c r="AJ50" i="40"/>
  <c r="AI50" i="40"/>
  <c r="AH50" i="40"/>
  <c r="AG50" i="40"/>
  <c r="AF50" i="40"/>
  <c r="AE50" i="40"/>
  <c r="AD50" i="40"/>
  <c r="AO49" i="40"/>
  <c r="AN49" i="40"/>
  <c r="AM49" i="40"/>
  <c r="AL49" i="40"/>
  <c r="AK49" i="40"/>
  <c r="AJ49" i="40"/>
  <c r="AI49" i="40"/>
  <c r="AH49" i="40"/>
  <c r="AG49" i="40"/>
  <c r="AF49" i="40"/>
  <c r="AE49" i="40"/>
  <c r="AD49" i="40"/>
  <c r="AO48" i="40"/>
  <c r="AN48" i="40"/>
  <c r="AM48" i="40"/>
  <c r="AL48" i="40"/>
  <c r="AK48" i="40"/>
  <c r="AJ48" i="40"/>
  <c r="AI48" i="40"/>
  <c r="AH48" i="40"/>
  <c r="AH54" i="40" s="1"/>
  <c r="AG48" i="40"/>
  <c r="AF48" i="40"/>
  <c r="AE48" i="40"/>
  <c r="AD48" i="40"/>
  <c r="T48" i="40"/>
  <c r="N48" i="40"/>
  <c r="H48" i="40"/>
  <c r="T45" i="40"/>
  <c r="N45" i="40"/>
  <c r="H45" i="40"/>
  <c r="AB43" i="40"/>
  <c r="AA43" i="40"/>
  <c r="Z43" i="40"/>
  <c r="AB42" i="40"/>
  <c r="AA42" i="40"/>
  <c r="Z42" i="40"/>
  <c r="AC42" i="40" s="1"/>
  <c r="AB41" i="40"/>
  <c r="AA41" i="40"/>
  <c r="Z41" i="40"/>
  <c r="AO40" i="40"/>
  <c r="AN40" i="40"/>
  <c r="AM40" i="40"/>
  <c r="AL40" i="40"/>
  <c r="AK40" i="40"/>
  <c r="AJ40" i="40"/>
  <c r="AI40" i="40"/>
  <c r="AH40" i="40"/>
  <c r="AG40" i="40"/>
  <c r="AF40" i="40"/>
  <c r="AE40" i="40"/>
  <c r="AD40" i="40"/>
  <c r="AO39" i="40"/>
  <c r="AN39" i="40"/>
  <c r="AM39" i="40"/>
  <c r="AL39" i="40"/>
  <c r="AK39" i="40"/>
  <c r="AJ39" i="40"/>
  <c r="AI39" i="40"/>
  <c r="AH39" i="40"/>
  <c r="AG39" i="40"/>
  <c r="AF39" i="40"/>
  <c r="AE39" i="40"/>
  <c r="AD39" i="40"/>
  <c r="AO38" i="40"/>
  <c r="AN38" i="40"/>
  <c r="AM38" i="40"/>
  <c r="AL38" i="40"/>
  <c r="AK38" i="40"/>
  <c r="AJ38" i="40"/>
  <c r="AI38" i="40"/>
  <c r="AH38" i="40"/>
  <c r="AG38" i="40"/>
  <c r="AF38" i="40"/>
  <c r="AE38" i="40"/>
  <c r="AD38" i="40"/>
  <c r="T38" i="40"/>
  <c r="N38" i="40"/>
  <c r="H38" i="40"/>
  <c r="AO37" i="40"/>
  <c r="AN37" i="40"/>
  <c r="AM37" i="40"/>
  <c r="AL37" i="40"/>
  <c r="AK37" i="40"/>
  <c r="AJ37" i="40"/>
  <c r="AI37" i="40"/>
  <c r="AH37" i="40"/>
  <c r="AG37" i="40"/>
  <c r="AF37" i="40"/>
  <c r="AE37" i="40"/>
  <c r="AO36" i="40"/>
  <c r="AN36" i="40"/>
  <c r="AM36" i="40"/>
  <c r="AL36" i="40"/>
  <c r="AK36" i="40"/>
  <c r="AJ36" i="40"/>
  <c r="AI36" i="40"/>
  <c r="AH36" i="40"/>
  <c r="AG36" i="40"/>
  <c r="AF36" i="40"/>
  <c r="AE36" i="40"/>
  <c r="AD36" i="40"/>
  <c r="AO35" i="40"/>
  <c r="AN35" i="40"/>
  <c r="AM35" i="40"/>
  <c r="AL35" i="40"/>
  <c r="AK35" i="40"/>
  <c r="AJ35" i="40"/>
  <c r="AI35" i="40"/>
  <c r="AH35" i="40"/>
  <c r="AG35" i="40"/>
  <c r="AF35" i="40"/>
  <c r="AE35" i="40"/>
  <c r="AD35" i="40"/>
  <c r="T35" i="40"/>
  <c r="N35" i="40"/>
  <c r="AD37" i="40" s="1"/>
  <c r="H35" i="40"/>
  <c r="AJ32" i="40"/>
  <c r="AI32" i="40"/>
  <c r="AH32" i="40"/>
  <c r="AG32" i="40"/>
  <c r="AF32" i="40"/>
  <c r="AE32" i="40"/>
  <c r="AJ31" i="40"/>
  <c r="AI31" i="40"/>
  <c r="AH31" i="40"/>
  <c r="AG31" i="40"/>
  <c r="AF31" i="40"/>
  <c r="AE31" i="40"/>
  <c r="AJ30" i="40"/>
  <c r="AI30" i="40"/>
  <c r="AH30" i="40"/>
  <c r="AG30" i="40"/>
  <c r="AF30" i="40"/>
  <c r="AE30" i="40"/>
  <c r="AJ29" i="40"/>
  <c r="AI29" i="40"/>
  <c r="AH29" i="40"/>
  <c r="AG29" i="40"/>
  <c r="AF29" i="40"/>
  <c r="AE29" i="40"/>
  <c r="AB28" i="40"/>
  <c r="AA28" i="40"/>
  <c r="Z28" i="40"/>
  <c r="AB27" i="40"/>
  <c r="AA27" i="40"/>
  <c r="Z27" i="40"/>
  <c r="AB26" i="40"/>
  <c r="AA26" i="40"/>
  <c r="Z26" i="40"/>
  <c r="AB17" i="40"/>
  <c r="AA17" i="40"/>
  <c r="Z17" i="40"/>
  <c r="AB16" i="40"/>
  <c r="AA16" i="40"/>
  <c r="Z16" i="40"/>
  <c r="AB15" i="40"/>
  <c r="AA15" i="40"/>
  <c r="AC15" i="40" s="1"/>
  <c r="Z15" i="40"/>
  <c r="AB14" i="40"/>
  <c r="AA14" i="40"/>
  <c r="Z14" i="40"/>
  <c r="P8" i="39"/>
  <c r="P6" i="39"/>
  <c r="AB32" i="5"/>
  <c r="AC43" i="40" l="1"/>
  <c r="AF69" i="40"/>
  <c r="AI54" i="40"/>
  <c r="AC16" i="40"/>
  <c r="AK32" i="40"/>
  <c r="AK30" i="40"/>
  <c r="AF54" i="40"/>
  <c r="AN54" i="40"/>
  <c r="AD54" i="40"/>
  <c r="AL54" i="40"/>
  <c r="AE69" i="40"/>
  <c r="X62" i="40" s="1"/>
  <c r="X63" i="40" s="1"/>
  <c r="AK29" i="40"/>
  <c r="AC14" i="40"/>
  <c r="AC41" i="40"/>
  <c r="AC26" i="40"/>
  <c r="AE54" i="40"/>
  <c r="AM54" i="40"/>
  <c r="AJ54" i="40"/>
  <c r="AC27" i="40"/>
  <c r="AG54" i="40"/>
  <c r="AO54" i="40"/>
  <c r="AK54" i="40"/>
  <c r="AC17" i="40"/>
  <c r="AC28" i="40"/>
  <c r="AK31" i="40"/>
  <c r="AF41" i="40"/>
  <c r="AN41" i="40"/>
  <c r="AJ41" i="40"/>
  <c r="AK41" i="40"/>
  <c r="AG41" i="40"/>
  <c r="AO41" i="40"/>
  <c r="AI41" i="40"/>
  <c r="AE41" i="40"/>
  <c r="AM41" i="40"/>
  <c r="AH41" i="40"/>
  <c r="AD41" i="40"/>
  <c r="AL41" i="40"/>
  <c r="B1" i="40"/>
  <c r="A1" i="40"/>
  <c r="X48" i="40"/>
  <c r="D12" i="40"/>
  <c r="AM32" i="5"/>
  <c r="S32" i="5"/>
  <c r="J32" i="5"/>
  <c r="N7" i="25"/>
  <c r="J7" i="38"/>
  <c r="I10" i="31"/>
  <c r="L7" i="25"/>
  <c r="G7" i="38"/>
  <c r="G10" i="31"/>
  <c r="I7" i="25"/>
  <c r="J6" i="38"/>
  <c r="I9" i="31"/>
  <c r="G7" i="25"/>
  <c r="G6" i="38"/>
  <c r="G9" i="31"/>
  <c r="C7" i="24"/>
  <c r="C7" i="23"/>
  <c r="C7" i="22"/>
  <c r="C7" i="21"/>
  <c r="E7" i="25"/>
  <c r="F10" i="35"/>
  <c r="F9" i="35"/>
  <c r="D5" i="25"/>
  <c r="K5" i="35"/>
  <c r="D6" i="31"/>
  <c r="X49" i="40" l="1"/>
  <c r="AQ54" i="40"/>
  <c r="AQ41" i="40"/>
  <c r="C1" i="40"/>
  <c r="J12" i="40"/>
  <c r="P12" i="40" s="1"/>
  <c r="B6" i="24"/>
  <c r="B6" i="23"/>
  <c r="B6" i="22"/>
  <c r="B6" i="21"/>
  <c r="D4" i="25"/>
  <c r="D4" i="38"/>
  <c r="E6" i="35"/>
  <c r="D53" i="32"/>
  <c r="D5" i="31"/>
  <c r="D54" i="31" s="1"/>
  <c r="P8" i="13"/>
  <c r="P6" i="13"/>
  <c r="X50" i="40" l="1"/>
  <c r="X51" i="40" s="1"/>
  <c r="X90" i="31"/>
  <c r="X89" i="31"/>
  <c r="S6" i="38" l="1"/>
  <c r="S7" i="38"/>
  <c r="O22" i="38"/>
  <c r="N22" i="38"/>
  <c r="M22" i="38"/>
  <c r="L22" i="38"/>
  <c r="K22" i="38"/>
  <c r="J22" i="38"/>
  <c r="I22" i="38"/>
  <c r="H22" i="38"/>
  <c r="G22" i="38"/>
  <c r="F22" i="38"/>
  <c r="E22" i="38"/>
  <c r="D22" i="38"/>
  <c r="M6" i="38" l="1"/>
  <c r="O6" i="38" s="1"/>
  <c r="W74" i="34"/>
  <c r="W73" i="34"/>
  <c r="F45" i="38" l="1"/>
  <c r="L45" i="38"/>
  <c r="W66" i="34"/>
  <c r="W65" i="34"/>
  <c r="AF69" i="32" l="1"/>
  <c r="AE69" i="32"/>
  <c r="AF68" i="32"/>
  <c r="AE68" i="32"/>
  <c r="AF67" i="32"/>
  <c r="AE67" i="32"/>
  <c r="AF66" i="32"/>
  <c r="AE66" i="32"/>
  <c r="AF65" i="32"/>
  <c r="AE65" i="32"/>
  <c r="AF64" i="32"/>
  <c r="AE64" i="32"/>
  <c r="AG61" i="32"/>
  <c r="AF61" i="32"/>
  <c r="AE61" i="32"/>
  <c r="AM51" i="31"/>
  <c r="AM52" i="31"/>
  <c r="AM53" i="31"/>
  <c r="AM54" i="31"/>
  <c r="AM55" i="31"/>
  <c r="AM56" i="31"/>
  <c r="AF70" i="32" l="1"/>
  <c r="AH61" i="32"/>
  <c r="AE70" i="32"/>
  <c r="X62" i="32" s="1"/>
  <c r="AM57" i="31"/>
  <c r="X63" i="32" l="1"/>
  <c r="W52" i="34" l="1"/>
  <c r="W51" i="34"/>
  <c r="B1" i="34"/>
  <c r="A1" i="34" l="1"/>
  <c r="C1" i="34" l="1"/>
  <c r="T49" i="32" l="1"/>
  <c r="T46" i="32"/>
  <c r="N49" i="32"/>
  <c r="N46" i="32"/>
  <c r="H49" i="32"/>
  <c r="H46" i="32"/>
  <c r="T39" i="32"/>
  <c r="T36" i="32"/>
  <c r="N39" i="32"/>
  <c r="N36" i="32"/>
  <c r="H39" i="32"/>
  <c r="H36" i="32"/>
  <c r="AB99" i="32" l="1"/>
  <c r="AA99" i="32"/>
  <c r="Z99" i="32"/>
  <c r="T61" i="32"/>
  <c r="N61" i="32"/>
  <c r="H61" i="32"/>
  <c r="AB95" i="32"/>
  <c r="AA95" i="32"/>
  <c r="T58" i="32"/>
  <c r="N58" i="32"/>
  <c r="H58" i="32"/>
  <c r="AB94" i="32"/>
  <c r="AA94" i="32"/>
  <c r="AB93" i="32"/>
  <c r="AA93" i="32"/>
  <c r="AB92" i="32"/>
  <c r="AA92" i="32"/>
  <c r="AB91" i="32"/>
  <c r="AA91" i="32"/>
  <c r="AB90" i="32"/>
  <c r="AA90" i="32"/>
  <c r="AC88" i="32"/>
  <c r="AB87" i="32"/>
  <c r="AA87" i="32"/>
  <c r="X77" i="32"/>
  <c r="X76" i="32"/>
  <c r="AP55" i="32"/>
  <c r="AO55" i="32"/>
  <c r="AM55" i="32"/>
  <c r="AL55" i="32"/>
  <c r="AK55" i="32"/>
  <c r="AJ55" i="32"/>
  <c r="AI55" i="32"/>
  <c r="AH55" i="32"/>
  <c r="AG55" i="32"/>
  <c r="AF55" i="32"/>
  <c r="AE55" i="32"/>
  <c r="AD55" i="32"/>
  <c r="AP54" i="32"/>
  <c r="AO54" i="32"/>
  <c r="AM54" i="32"/>
  <c r="AL54" i="32"/>
  <c r="AK54" i="32"/>
  <c r="AJ54" i="32"/>
  <c r="AI54" i="32"/>
  <c r="AH54" i="32"/>
  <c r="AG54" i="32"/>
  <c r="AF54" i="32"/>
  <c r="AE54" i="32"/>
  <c r="AD54" i="32"/>
  <c r="AP53" i="32"/>
  <c r="AO53" i="32"/>
  <c r="AM53" i="32"/>
  <c r="AL53" i="32"/>
  <c r="AK53" i="32"/>
  <c r="AJ53" i="32"/>
  <c r="AI53" i="32"/>
  <c r="AH53" i="32"/>
  <c r="AG53" i="32"/>
  <c r="AF53" i="32"/>
  <c r="AE53" i="32"/>
  <c r="AD53" i="32"/>
  <c r="AP52" i="32"/>
  <c r="AO52" i="32"/>
  <c r="AM52" i="32"/>
  <c r="AL52" i="32"/>
  <c r="AK52" i="32"/>
  <c r="AJ52" i="32"/>
  <c r="AI52" i="32"/>
  <c r="AH52" i="32"/>
  <c r="AG52" i="32"/>
  <c r="AF52" i="32"/>
  <c r="AE52" i="32"/>
  <c r="AD52" i="32"/>
  <c r="AP51" i="32"/>
  <c r="AO51" i="32"/>
  <c r="AM51" i="32"/>
  <c r="AL51" i="32"/>
  <c r="AK51" i="32"/>
  <c r="AJ51" i="32"/>
  <c r="AI51" i="32"/>
  <c r="AH51" i="32"/>
  <c r="AG51" i="32"/>
  <c r="AF51" i="32"/>
  <c r="AE51" i="32"/>
  <c r="AD51" i="32"/>
  <c r="AP50" i="32"/>
  <c r="AO50" i="32"/>
  <c r="AM50" i="32"/>
  <c r="AL50" i="32"/>
  <c r="AK50" i="32"/>
  <c r="AJ50" i="32"/>
  <c r="AI50" i="32"/>
  <c r="AH50" i="32"/>
  <c r="AG50" i="32"/>
  <c r="AF50" i="32"/>
  <c r="AE50" i="32"/>
  <c r="AD50" i="32"/>
  <c r="AB44" i="32"/>
  <c r="AA44" i="32"/>
  <c r="Z44" i="32"/>
  <c r="AB43" i="32"/>
  <c r="AA43" i="32"/>
  <c r="Z43" i="32"/>
  <c r="AB42" i="32"/>
  <c r="AA42" i="32"/>
  <c r="Z42" i="32"/>
  <c r="AP42" i="32"/>
  <c r="AO42" i="32"/>
  <c r="AM42" i="32"/>
  <c r="AL42" i="32"/>
  <c r="AK42" i="32"/>
  <c r="AJ42" i="32"/>
  <c r="AI42" i="32"/>
  <c r="AH42" i="32"/>
  <c r="AG42" i="32"/>
  <c r="AF42" i="32"/>
  <c r="AE42" i="32"/>
  <c r="AD42" i="32"/>
  <c r="AP41" i="32"/>
  <c r="AO41" i="32"/>
  <c r="AM41" i="32"/>
  <c r="AL41" i="32"/>
  <c r="AK41" i="32"/>
  <c r="AJ41" i="32"/>
  <c r="AI41" i="32"/>
  <c r="AH41" i="32"/>
  <c r="AG41" i="32"/>
  <c r="AF41" i="32"/>
  <c r="AE41" i="32"/>
  <c r="AD41" i="32"/>
  <c r="AP40" i="32"/>
  <c r="AO40" i="32"/>
  <c r="AM40" i="32"/>
  <c r="AL40" i="32"/>
  <c r="AK40" i="32"/>
  <c r="AJ40" i="32"/>
  <c r="AI40" i="32"/>
  <c r="AH40" i="32"/>
  <c r="AG40" i="32"/>
  <c r="AF40" i="32"/>
  <c r="AE40" i="32"/>
  <c r="AD40" i="32"/>
  <c r="AP39" i="32"/>
  <c r="AO39" i="32"/>
  <c r="AM39" i="32"/>
  <c r="AL39" i="32"/>
  <c r="AK39" i="32"/>
  <c r="AJ39" i="32"/>
  <c r="AI39" i="32"/>
  <c r="AH39" i="32"/>
  <c r="AG39" i="32"/>
  <c r="AF39" i="32"/>
  <c r="AE39" i="32"/>
  <c r="AD39" i="32"/>
  <c r="AP38" i="32"/>
  <c r="AO38" i="32"/>
  <c r="AM38" i="32"/>
  <c r="AL38" i="32"/>
  <c r="AK38" i="32"/>
  <c r="AJ38" i="32"/>
  <c r="AI38" i="32"/>
  <c r="AH38" i="32"/>
  <c r="AG38" i="32"/>
  <c r="AF38" i="32"/>
  <c r="AE38" i="32"/>
  <c r="AD38" i="32"/>
  <c r="AP37" i="32"/>
  <c r="AO37" i="32"/>
  <c r="AM37" i="32"/>
  <c r="AL37" i="32"/>
  <c r="AK37" i="32"/>
  <c r="AJ37" i="32"/>
  <c r="AI37" i="32"/>
  <c r="AH37" i="32"/>
  <c r="AG37" i="32"/>
  <c r="AF37" i="32"/>
  <c r="AE37" i="32"/>
  <c r="AD37" i="32"/>
  <c r="AB29" i="32"/>
  <c r="AA29" i="32"/>
  <c r="Z29" i="32"/>
  <c r="AB28" i="32"/>
  <c r="AA28" i="32"/>
  <c r="Z28" i="32"/>
  <c r="AB27" i="32"/>
  <c r="AA27" i="32"/>
  <c r="Z27" i="32"/>
  <c r="AB18" i="32"/>
  <c r="AA18" i="32"/>
  <c r="Z18" i="32"/>
  <c r="AB17" i="32"/>
  <c r="AA17" i="32"/>
  <c r="Z17" i="32"/>
  <c r="AB16" i="32"/>
  <c r="AA16" i="32"/>
  <c r="Z16" i="32"/>
  <c r="AB15" i="32"/>
  <c r="AA15" i="32"/>
  <c r="Z15" i="32"/>
  <c r="AF56" i="32" l="1"/>
  <c r="AI43" i="32"/>
  <c r="AM43" i="32"/>
  <c r="AC18" i="32"/>
  <c r="X50" i="32" s="1"/>
  <c r="AA96" i="32"/>
  <c r="AP43" i="32"/>
  <c r="AC44" i="32"/>
  <c r="AC100" i="32"/>
  <c r="AC43" i="32"/>
  <c r="AC28" i="32"/>
  <c r="AC29" i="32"/>
  <c r="AL56" i="32"/>
  <c r="AI56" i="32"/>
  <c r="AP56" i="32"/>
  <c r="AM56" i="32"/>
  <c r="AL43" i="32"/>
  <c r="AF43" i="32"/>
  <c r="AG43" i="32"/>
  <c r="AG56" i="32"/>
  <c r="AB96" i="32"/>
  <c r="AO56" i="32"/>
  <c r="Z90" i="32"/>
  <c r="AC27" i="32"/>
  <c r="AH43" i="32"/>
  <c r="AC15" i="32"/>
  <c r="AD43" i="32"/>
  <c r="AJ43" i="32"/>
  <c r="AJ56" i="32"/>
  <c r="AE43" i="32"/>
  <c r="AK43" i="32"/>
  <c r="AC45" i="32"/>
  <c r="AE56" i="32"/>
  <c r="AK56" i="32"/>
  <c r="AD88" i="32"/>
  <c r="AC17" i="32"/>
  <c r="AO43" i="32"/>
  <c r="AH56" i="32"/>
  <c r="AD56" i="32"/>
  <c r="AC16" i="32"/>
  <c r="X97" i="32" l="1"/>
  <c r="X98" i="32"/>
  <c r="X99" i="32" s="1"/>
  <c r="X49" i="32"/>
  <c r="AR43" i="32"/>
  <c r="AR56" i="32"/>
  <c r="X51" i="32" l="1"/>
  <c r="X52" i="32" s="1"/>
  <c r="AE31" i="31" l="1"/>
  <c r="H40" i="31" l="1"/>
  <c r="AG63" i="31" l="1"/>
  <c r="AF63" i="31"/>
  <c r="AE63" i="31"/>
  <c r="AF68" i="31"/>
  <c r="AF67" i="31"/>
  <c r="AF66" i="31"/>
  <c r="AE71" i="31"/>
  <c r="AE70" i="31"/>
  <c r="AE69" i="31"/>
  <c r="AE51" i="31"/>
  <c r="AF51" i="31"/>
  <c r="AG51" i="31"/>
  <c r="AH51" i="31"/>
  <c r="AI51" i="31"/>
  <c r="AJ51" i="31"/>
  <c r="AK51" i="31"/>
  <c r="AL51" i="31"/>
  <c r="AO51" i="31"/>
  <c r="AP51" i="31"/>
  <c r="AE52" i="31"/>
  <c r="AF52" i="31"/>
  <c r="AG52" i="31"/>
  <c r="AH52" i="31"/>
  <c r="AI52" i="31"/>
  <c r="AJ52" i="31"/>
  <c r="AK52" i="31"/>
  <c r="AL52" i="31"/>
  <c r="AO52" i="31"/>
  <c r="AE53" i="31"/>
  <c r="AF53" i="31"/>
  <c r="AG53" i="31"/>
  <c r="AH53" i="31"/>
  <c r="AI53" i="31"/>
  <c r="AJ53" i="31"/>
  <c r="AK53" i="31"/>
  <c r="AL53" i="31"/>
  <c r="AO53" i="31"/>
  <c r="AE54" i="31"/>
  <c r="AF54" i="31"/>
  <c r="AG54" i="31"/>
  <c r="AH54" i="31"/>
  <c r="AI54" i="31"/>
  <c r="AJ54" i="31"/>
  <c r="AK54" i="31"/>
  <c r="AL54" i="31"/>
  <c r="AP54" i="31"/>
  <c r="AE55" i="31"/>
  <c r="AF55" i="31"/>
  <c r="AG55" i="31"/>
  <c r="AH55" i="31"/>
  <c r="AI55" i="31"/>
  <c r="AJ55" i="31"/>
  <c r="AK55" i="31"/>
  <c r="AL55" i="31"/>
  <c r="AO55" i="31"/>
  <c r="AP55" i="31"/>
  <c r="AE56" i="31"/>
  <c r="AF56" i="31"/>
  <c r="AG56" i="31"/>
  <c r="AH56" i="31"/>
  <c r="AI56" i="31"/>
  <c r="AJ56" i="31"/>
  <c r="AK56" i="31"/>
  <c r="AL56" i="31"/>
  <c r="AP56" i="31"/>
  <c r="AD56" i="31"/>
  <c r="AD55" i="31"/>
  <c r="AD54" i="31"/>
  <c r="AD53" i="31"/>
  <c r="AD52" i="31"/>
  <c r="AD51" i="31"/>
  <c r="AE40" i="31"/>
  <c r="AF40" i="31"/>
  <c r="AG40" i="31"/>
  <c r="AH40" i="31"/>
  <c r="AI40" i="31"/>
  <c r="AJ40" i="31"/>
  <c r="AK40" i="31"/>
  <c r="AL40" i="31"/>
  <c r="AM40" i="31"/>
  <c r="AO40" i="31"/>
  <c r="AE41" i="31"/>
  <c r="AF41" i="31"/>
  <c r="AG41" i="31"/>
  <c r="AH41" i="31"/>
  <c r="AI41" i="31"/>
  <c r="AJ41" i="31"/>
  <c r="AK41" i="31"/>
  <c r="AL41" i="31"/>
  <c r="AM41" i="31"/>
  <c r="AO41" i="31"/>
  <c r="AP41" i="31"/>
  <c r="AE42" i="31"/>
  <c r="AF42" i="31"/>
  <c r="AG42" i="31"/>
  <c r="AH42" i="31"/>
  <c r="AI42" i="31"/>
  <c r="AJ42" i="31"/>
  <c r="AK42" i="31"/>
  <c r="AL42" i="31"/>
  <c r="AM42" i="31"/>
  <c r="AP42" i="31"/>
  <c r="AE43" i="31"/>
  <c r="AF43" i="31"/>
  <c r="AG43" i="31"/>
  <c r="AH43" i="31"/>
  <c r="AI43" i="31"/>
  <c r="AJ43" i="31"/>
  <c r="AK43" i="31"/>
  <c r="AL43" i="31"/>
  <c r="AM43" i="31"/>
  <c r="AO43" i="31"/>
  <c r="AD43" i="31"/>
  <c r="AD42" i="31"/>
  <c r="AD41" i="31"/>
  <c r="AD40" i="31"/>
  <c r="AP39" i="31"/>
  <c r="AE39" i="31"/>
  <c r="AF39" i="31"/>
  <c r="AG39" i="31"/>
  <c r="AH39" i="31"/>
  <c r="AI39" i="31"/>
  <c r="AJ39" i="31"/>
  <c r="AK39" i="31"/>
  <c r="AL39" i="31"/>
  <c r="AM39" i="31"/>
  <c r="AO39" i="31"/>
  <c r="AD39" i="31"/>
  <c r="AP38" i="31"/>
  <c r="AE38" i="31"/>
  <c r="AF38" i="31"/>
  <c r="AG38" i="31"/>
  <c r="AH38" i="31"/>
  <c r="AI38" i="31"/>
  <c r="AJ38" i="31"/>
  <c r="AK38" i="31"/>
  <c r="AL38" i="31"/>
  <c r="AM38" i="31"/>
  <c r="AO38" i="31"/>
  <c r="AD38" i="31"/>
  <c r="P53" i="32" l="1"/>
  <c r="AH63" i="31"/>
  <c r="AD44" i="31"/>
  <c r="B1" i="32"/>
  <c r="A1" i="32"/>
  <c r="AD57" i="31"/>
  <c r="AK57" i="31"/>
  <c r="AE57" i="31"/>
  <c r="AI57" i="31"/>
  <c r="AH57" i="31"/>
  <c r="AG57" i="31"/>
  <c r="AF57" i="31"/>
  <c r="AL57" i="31"/>
  <c r="AJ57" i="31"/>
  <c r="AE44" i="31"/>
  <c r="AF44" i="31"/>
  <c r="AG44" i="31"/>
  <c r="AH44" i="31"/>
  <c r="AI44" i="31"/>
  <c r="AJ44" i="31"/>
  <c r="AK44" i="31"/>
  <c r="AL44" i="31"/>
  <c r="AM44" i="31"/>
  <c r="AJ35" i="31"/>
  <c r="AI35" i="31"/>
  <c r="AH35" i="31"/>
  <c r="AG35" i="31"/>
  <c r="AF35" i="31"/>
  <c r="AE35" i="31"/>
  <c r="AJ34" i="31"/>
  <c r="AI34" i="31"/>
  <c r="AH34" i="31"/>
  <c r="AG34" i="31"/>
  <c r="AF34" i="31"/>
  <c r="AE34" i="31"/>
  <c r="AJ32" i="31"/>
  <c r="AI32" i="31"/>
  <c r="AH32" i="31"/>
  <c r="AF32" i="31"/>
  <c r="AE32" i="31"/>
  <c r="AJ31" i="31"/>
  <c r="AI31" i="31"/>
  <c r="AH31" i="31"/>
  <c r="AG31" i="31"/>
  <c r="AF31" i="31"/>
  <c r="T63" i="31"/>
  <c r="AF71" i="31" s="1"/>
  <c r="T60" i="31"/>
  <c r="AF70" i="31" s="1"/>
  <c r="N63" i="31"/>
  <c r="AF69" i="31" s="1"/>
  <c r="N60" i="31"/>
  <c r="AE68" i="31" s="1"/>
  <c r="H63" i="31"/>
  <c r="AE67" i="31" s="1"/>
  <c r="H60" i="31"/>
  <c r="AE66" i="31" s="1"/>
  <c r="AB16" i="31"/>
  <c r="AA16" i="31"/>
  <c r="Z16" i="31"/>
  <c r="AB28" i="31"/>
  <c r="AA28" i="31"/>
  <c r="Z30" i="31"/>
  <c r="Z29" i="31"/>
  <c r="Z28" i="31"/>
  <c r="AB45" i="31"/>
  <c r="AB44" i="31"/>
  <c r="AB43" i="31"/>
  <c r="AA45" i="31"/>
  <c r="AA44" i="31"/>
  <c r="AA43" i="31"/>
  <c r="Z45" i="31"/>
  <c r="Z44" i="31"/>
  <c r="Z43" i="31"/>
  <c r="T50" i="31"/>
  <c r="AO56" i="31" s="1"/>
  <c r="T47" i="31"/>
  <c r="N50" i="31"/>
  <c r="AO54" i="31" s="1"/>
  <c r="N47" i="31"/>
  <c r="AP53" i="31" s="1"/>
  <c r="H47" i="31"/>
  <c r="H50" i="31"/>
  <c r="AP52" i="31" s="1"/>
  <c r="T40" i="31"/>
  <c r="AP43" i="31" s="1"/>
  <c r="N40" i="31"/>
  <c r="T37" i="31"/>
  <c r="AO42" i="31" s="1"/>
  <c r="AO44" i="31" s="1"/>
  <c r="N37" i="31"/>
  <c r="AP40" i="31" s="1"/>
  <c r="H37" i="31"/>
  <c r="AK34" i="31" l="1"/>
  <c r="AF72" i="31"/>
  <c r="AE72" i="31"/>
  <c r="C1" i="32"/>
  <c r="AP57" i="31"/>
  <c r="AO57" i="31"/>
  <c r="AP44" i="31"/>
  <c r="AK32" i="31"/>
  <c r="AC44" i="31"/>
  <c r="AC28" i="31"/>
  <c r="AC46" i="31"/>
  <c r="A1" i="31"/>
  <c r="AK31" i="31"/>
  <c r="AC16" i="31"/>
  <c r="AC45" i="31"/>
  <c r="AK35" i="31"/>
  <c r="D14" i="31"/>
  <c r="AR44" i="31" l="1"/>
  <c r="X64" i="31"/>
  <c r="X65" i="31" s="1"/>
  <c r="AR57" i="31"/>
  <c r="AB30" i="31"/>
  <c r="AA30" i="31"/>
  <c r="AB29" i="31"/>
  <c r="AA29" i="31"/>
  <c r="AB19" i="31"/>
  <c r="AA19" i="31"/>
  <c r="Z19" i="31"/>
  <c r="AB18" i="31"/>
  <c r="AA18" i="31"/>
  <c r="Z18" i="31"/>
  <c r="AB17" i="31"/>
  <c r="AA17" i="31"/>
  <c r="Z17" i="31"/>
  <c r="P54" i="31"/>
  <c r="X52" i="31" l="1"/>
  <c r="B1" i="31"/>
  <c r="J14" i="31" s="1"/>
  <c r="AC17" i="31"/>
  <c r="AC18" i="31"/>
  <c r="AC30" i="31"/>
  <c r="AC19" i="31"/>
  <c r="X51" i="31" s="1"/>
  <c r="AC29" i="31"/>
  <c r="X50" i="31" l="1"/>
  <c r="C1" i="31"/>
  <c r="P14" i="31"/>
  <c r="D13" i="32" s="1"/>
  <c r="J13" i="32" s="1"/>
  <c r="P13" i="32" s="1"/>
  <c r="X53" i="31" l="1"/>
  <c r="G16" i="24" l="1"/>
  <c r="G15" i="24"/>
  <c r="G14" i="23"/>
  <c r="G13" i="23"/>
  <c r="O10" i="22"/>
  <c r="O9" i="22"/>
  <c r="G14" i="21"/>
  <c r="G13" i="21"/>
  <c r="B1" i="25" l="1"/>
  <c r="A1" i="25"/>
  <c r="P7" i="25" l="1"/>
  <c r="R7" i="25" s="1"/>
</calcChain>
</file>

<file path=xl/sharedStrings.xml><?xml version="1.0" encoding="utf-8"?>
<sst xmlns="http://schemas.openxmlformats.org/spreadsheetml/2006/main" count="2667" uniqueCount="836">
  <si>
    <t>年</t>
    <rPh sb="0" eb="1">
      <t>ネン</t>
    </rPh>
    <phoneticPr fontId="7"/>
  </si>
  <si>
    <t>月</t>
    <rPh sb="0" eb="1">
      <t>ツキ</t>
    </rPh>
    <phoneticPr fontId="7"/>
  </si>
  <si>
    <t>日</t>
    <rPh sb="0" eb="1">
      <t>ヒ</t>
    </rPh>
    <phoneticPr fontId="7"/>
  </si>
  <si>
    <t>団体名</t>
    <rPh sb="0" eb="2">
      <t>ダンタイ</t>
    </rPh>
    <rPh sb="2" eb="3">
      <t>メイ</t>
    </rPh>
    <phoneticPr fontId="7"/>
  </si>
  <si>
    <t>利用期日</t>
    <rPh sb="0" eb="2">
      <t>リヨウ</t>
    </rPh>
    <rPh sb="2" eb="4">
      <t>キジツ</t>
    </rPh>
    <phoneticPr fontId="7"/>
  </si>
  <si>
    <t>就 寝</t>
    <rPh sb="0" eb="1">
      <t>シュウ</t>
    </rPh>
    <rPh sb="2" eb="3">
      <t>ネ</t>
    </rPh>
    <phoneticPr fontId="7"/>
  </si>
  <si>
    <t>男</t>
    <rPh sb="0" eb="1">
      <t>オトコ</t>
    </rPh>
    <phoneticPr fontId="7"/>
  </si>
  <si>
    <t>名</t>
    <rPh sb="0" eb="1">
      <t>メイ</t>
    </rPh>
    <phoneticPr fontId="7"/>
  </si>
  <si>
    <t>女</t>
    <rPh sb="0" eb="1">
      <t>オンナ</t>
    </rPh>
    <phoneticPr fontId="7"/>
  </si>
  <si>
    <t>曜</t>
    <rPh sb="0" eb="1">
      <t>ヒカリ</t>
    </rPh>
    <phoneticPr fontId="7"/>
  </si>
  <si>
    <t>～</t>
    <phoneticPr fontId="7"/>
  </si>
  <si>
    <t>その他</t>
    <rPh sb="2" eb="3">
      <t>タ</t>
    </rPh>
    <phoneticPr fontId="7"/>
  </si>
  <si>
    <t>小学生</t>
    <rPh sb="0" eb="3">
      <t>ショウガクセイ</t>
    </rPh>
    <phoneticPr fontId="7"/>
  </si>
  <si>
    <t>月</t>
    <rPh sb="0" eb="1">
      <t>ガツ</t>
    </rPh>
    <phoneticPr fontId="7"/>
  </si>
  <si>
    <t>日</t>
    <rPh sb="0" eb="1">
      <t>ニチ</t>
    </rPh>
    <phoneticPr fontId="7"/>
  </si>
  <si>
    <t>（</t>
    <phoneticPr fontId="7"/>
  </si>
  <si>
    <t>）</t>
    <phoneticPr fontId="7"/>
  </si>
  <si>
    <t>交通手段</t>
    <rPh sb="0" eb="2">
      <t>コウツウ</t>
    </rPh>
    <rPh sb="2" eb="4">
      <t>シュダン</t>
    </rPh>
    <phoneticPr fontId="7"/>
  </si>
  <si>
    <t>台</t>
    <rPh sb="0" eb="1">
      <t>ダイ</t>
    </rPh>
    <phoneticPr fontId="7"/>
  </si>
  <si>
    <t>自家用車</t>
    <rPh sb="0" eb="4">
      <t>ジカヨウシャ</t>
    </rPh>
    <phoneticPr fontId="7"/>
  </si>
  <si>
    <t>【活動プログラム】</t>
    <rPh sb="1" eb="3">
      <t>カツドウ</t>
    </rPh>
    <phoneticPr fontId="7"/>
  </si>
  <si>
    <t>時</t>
    <rPh sb="0" eb="1">
      <t>ジ</t>
    </rPh>
    <phoneticPr fontId="7"/>
  </si>
  <si>
    <t>分</t>
    <rPh sb="0" eb="1">
      <t>フン</t>
    </rPh>
    <phoneticPr fontId="7"/>
  </si>
  <si>
    <t>貸切バス</t>
    <rPh sb="0" eb="2">
      <t>カシキリ</t>
    </rPh>
    <phoneticPr fontId="7"/>
  </si>
  <si>
    <t>提出日</t>
    <rPh sb="0" eb="2">
      <t>テイシュツ</t>
    </rPh>
    <rPh sb="2" eb="3">
      <t>ビ</t>
    </rPh>
    <phoneticPr fontId="7"/>
  </si>
  <si>
    <t>バス送迎</t>
    <rPh sb="2" eb="4">
      <t>ソウゲイ</t>
    </rPh>
    <phoneticPr fontId="7"/>
  </si>
  <si>
    <t>昼食</t>
    <rPh sb="0" eb="2">
      <t>チュウショク</t>
    </rPh>
    <phoneticPr fontId="7"/>
  </si>
  <si>
    <t>夕食</t>
    <rPh sb="0" eb="2">
      <t>ユウショク</t>
    </rPh>
    <phoneticPr fontId="7"/>
  </si>
  <si>
    <t>朝食</t>
    <rPh sb="0" eb="1">
      <t>アサ</t>
    </rPh>
    <rPh sb="1" eb="2">
      <t>ショク</t>
    </rPh>
    <phoneticPr fontId="7"/>
  </si>
  <si>
    <t>計</t>
    <rPh sb="0" eb="1">
      <t>ケイ</t>
    </rPh>
    <phoneticPr fontId="7"/>
  </si>
  <si>
    <t>キャンドルのつどい</t>
    <phoneticPr fontId="7"/>
  </si>
  <si>
    <t>ペンダント</t>
    <phoneticPr fontId="7"/>
  </si>
  <si>
    <t>焼き板</t>
    <rPh sb="0" eb="1">
      <t>ヤ</t>
    </rPh>
    <rPh sb="2" eb="3">
      <t>イタ</t>
    </rPh>
    <phoneticPr fontId="7"/>
  </si>
  <si>
    <t>人</t>
    <phoneticPr fontId="7"/>
  </si>
  <si>
    <t>Ｃ</t>
    <phoneticPr fontId="7"/>
  </si>
  <si>
    <t>Ａ</t>
    <phoneticPr fontId="7"/>
  </si>
  <si>
    <t>人</t>
  </si>
  <si>
    <t>中学生以上</t>
    <rPh sb="0" eb="3">
      <t>チュウガクセイ</t>
    </rPh>
    <rPh sb="3" eb="5">
      <t>イジョウ</t>
    </rPh>
    <phoneticPr fontId="7"/>
  </si>
  <si>
    <t>幼児</t>
    <rPh sb="0" eb="2">
      <t>ヨウジ</t>
    </rPh>
    <phoneticPr fontId="7"/>
  </si>
  <si>
    <t>夕　　　食</t>
    <rPh sb="0" eb="1">
      <t>ユウ</t>
    </rPh>
    <rPh sb="4" eb="5">
      <t>ショク</t>
    </rPh>
    <phoneticPr fontId="7"/>
  </si>
  <si>
    <t>昼　　　食</t>
    <rPh sb="0" eb="1">
      <t>ヒル</t>
    </rPh>
    <rPh sb="4" eb="5">
      <t>ショク</t>
    </rPh>
    <phoneticPr fontId="7"/>
  </si>
  <si>
    <t>朝　　　食</t>
    <rPh sb="0" eb="1">
      <t>アサ</t>
    </rPh>
    <rPh sb="4" eb="5">
      <t>ショク</t>
    </rPh>
    <phoneticPr fontId="7"/>
  </si>
  <si>
    <t>※ご不明な点については自然の家にお問い合わせください。</t>
    <phoneticPr fontId="7"/>
  </si>
  <si>
    <t>確認事項（□にチェックをつけてください。）</t>
    <rPh sb="0" eb="2">
      <t>カクニン</t>
    </rPh>
    <rPh sb="2" eb="4">
      <t>ジコウ</t>
    </rPh>
    <phoneticPr fontId="7"/>
  </si>
  <si>
    <t>西暦</t>
    <rPh sb="0" eb="2">
      <t>セイレキ</t>
    </rPh>
    <phoneticPr fontId="7"/>
  </si>
  <si>
    <t>/</t>
    <phoneticPr fontId="7"/>
  </si>
  <si>
    <t>：</t>
    <phoneticPr fontId="7"/>
  </si>
  <si>
    <t>発</t>
    <rPh sb="0" eb="1">
      <t>ハツ</t>
    </rPh>
    <phoneticPr fontId="7"/>
  </si>
  <si>
    <t>自然の家</t>
    <rPh sb="0" eb="2">
      <t>シゼン</t>
    </rPh>
    <rPh sb="3" eb="4">
      <t>イエ</t>
    </rPh>
    <phoneticPr fontId="7"/>
  </si>
  <si>
    <t>→</t>
    <phoneticPr fontId="7"/>
  </si>
  <si>
    <t>(迎)</t>
    <rPh sb="1" eb="2">
      <t>ムカ</t>
    </rPh>
    <phoneticPr fontId="7"/>
  </si>
  <si>
    <t>(送)</t>
    <rPh sb="1" eb="2">
      <t>オク</t>
    </rPh>
    <phoneticPr fontId="7"/>
  </si>
  <si>
    <t>朝食</t>
    <rPh sb="0" eb="2">
      <t>チョウショク</t>
    </rPh>
    <phoneticPr fontId="7"/>
  </si>
  <si>
    <t>昼食</t>
    <rPh sb="0" eb="1">
      <t>ヒル</t>
    </rPh>
    <rPh sb="1" eb="2">
      <t>ショク</t>
    </rPh>
    <phoneticPr fontId="7"/>
  </si>
  <si>
    <t>つどい</t>
    <phoneticPr fontId="7"/>
  </si>
  <si>
    <t>夕食</t>
    <rPh sb="0" eb="1">
      <t>ユウ</t>
    </rPh>
    <rPh sb="1" eb="2">
      <t>ショク</t>
    </rPh>
    <phoneticPr fontId="7"/>
  </si>
  <si>
    <t>【備考・伝達事項】配慮が必要な事項等があればこちらにご記入ください</t>
    <rPh sb="27" eb="29">
      <t>キニュウ</t>
    </rPh>
    <phoneticPr fontId="7"/>
  </si>
  <si>
    <t>提出日</t>
    <rPh sb="0" eb="1">
      <t>テイ</t>
    </rPh>
    <rPh sb="1" eb="2">
      <t>デ</t>
    </rPh>
    <rPh sb="2" eb="3">
      <t>ヒ</t>
    </rPh>
    <phoneticPr fontId="7"/>
  </si>
  <si>
    <t>担当者名</t>
    <rPh sb="0" eb="3">
      <t>タントウシャ</t>
    </rPh>
    <rPh sb="3" eb="4">
      <t>メイ</t>
    </rPh>
    <phoneticPr fontId="7"/>
  </si>
  <si>
    <t>泊</t>
    <rPh sb="0" eb="1">
      <t>ハク</t>
    </rPh>
    <phoneticPr fontId="7"/>
  </si>
  <si>
    <t>※変更がある場合は、再提出をお願いします。</t>
    <phoneticPr fontId="7"/>
  </si>
  <si>
    <t>円</t>
    <rPh sb="0" eb="1">
      <t>エン</t>
    </rPh>
    <phoneticPr fontId="7"/>
  </si>
  <si>
    <t>利用期間</t>
    <rPh sb="0" eb="1">
      <t>リ</t>
    </rPh>
    <rPh sb="1" eb="2">
      <t>ヨウ</t>
    </rPh>
    <rPh sb="2" eb="3">
      <t>キ</t>
    </rPh>
    <rPh sb="3" eb="4">
      <t>アイダ</t>
    </rPh>
    <phoneticPr fontId="7"/>
  </si>
  <si>
    <t xml:space="preserve">メニュー（ </t>
    <phoneticPr fontId="7"/>
  </si>
  <si>
    <t>個</t>
    <rPh sb="0" eb="1">
      <t>コ</t>
    </rPh>
    <phoneticPr fontId="7"/>
  </si>
  <si>
    <t>人×</t>
    <phoneticPr fontId="7"/>
  </si>
  <si>
    <t>班</t>
    <rPh sb="0" eb="1">
      <t>ハン</t>
    </rPh>
    <phoneticPr fontId="7"/>
  </si>
  <si>
    <t>合計</t>
    <rPh sb="0" eb="2">
      <t>ゴウケイ</t>
    </rPh>
    <phoneticPr fontId="7"/>
  </si>
  <si>
    <t>B</t>
    <phoneticPr fontId="7"/>
  </si>
  <si>
    <t>D</t>
    <phoneticPr fontId="7"/>
  </si>
  <si>
    <t>料金</t>
    <rPh sb="0" eb="2">
      <t>リョウキン</t>
    </rPh>
    <phoneticPr fontId="15"/>
  </si>
  <si>
    <t>晴天時
数量</t>
    <rPh sb="0" eb="2">
      <t>セイテン</t>
    </rPh>
    <rPh sb="2" eb="3">
      <t>ジ</t>
    </rPh>
    <rPh sb="4" eb="6">
      <t>スウリョウ</t>
    </rPh>
    <phoneticPr fontId="15"/>
  </si>
  <si>
    <t>雨天時
数量</t>
    <rPh sb="0" eb="2">
      <t>ウテン</t>
    </rPh>
    <rPh sb="2" eb="3">
      <t>ジ</t>
    </rPh>
    <rPh sb="4" eb="6">
      <t>スウリョウ</t>
    </rPh>
    <phoneticPr fontId="15"/>
  </si>
  <si>
    <t>活動</t>
    <rPh sb="0" eb="2">
      <t>カツドウ</t>
    </rPh>
    <phoneticPr fontId="15"/>
  </si>
  <si>
    <t>分類</t>
    <rPh sb="0" eb="2">
      <t>ブンルイ</t>
    </rPh>
    <phoneticPr fontId="15"/>
  </si>
  <si>
    <t>薪</t>
    <rPh sb="0" eb="1">
      <t>マキ</t>
    </rPh>
    <phoneticPr fontId="7"/>
  </si>
  <si>
    <t>トーチ</t>
    <phoneticPr fontId="7"/>
  </si>
  <si>
    <t>灯油</t>
    <rPh sb="0" eb="2">
      <t>トウユ</t>
    </rPh>
    <phoneticPr fontId="7"/>
  </si>
  <si>
    <t>燭台使用料</t>
    <rPh sb="0" eb="2">
      <t>ショクダイ</t>
    </rPh>
    <rPh sb="2" eb="5">
      <t>シヨウリョウ</t>
    </rPh>
    <phoneticPr fontId="7"/>
  </si>
  <si>
    <t>ろうそく小</t>
    <rPh sb="4" eb="5">
      <t>ショウ</t>
    </rPh>
    <phoneticPr fontId="7"/>
  </si>
  <si>
    <t>1箱40本入</t>
    <rPh sb="1" eb="2">
      <t>ハコ</t>
    </rPh>
    <rPh sb="4" eb="5">
      <t>ホン</t>
    </rPh>
    <rPh sb="5" eb="6">
      <t>イ</t>
    </rPh>
    <phoneticPr fontId="7"/>
  </si>
  <si>
    <t>1本</t>
    <rPh sb="1" eb="2">
      <t>ホン</t>
    </rPh>
    <phoneticPr fontId="7"/>
  </si>
  <si>
    <t>クラフト</t>
    <phoneticPr fontId="7"/>
  </si>
  <si>
    <t>プラホビー</t>
    <phoneticPr fontId="7"/>
  </si>
  <si>
    <t>丸太のコースター</t>
    <rPh sb="0" eb="2">
      <t>マルタ</t>
    </rPh>
    <phoneticPr fontId="7"/>
  </si>
  <si>
    <t>教材</t>
    <rPh sb="0" eb="2">
      <t>キョウザイ</t>
    </rPh>
    <phoneticPr fontId="15"/>
  </si>
  <si>
    <t>単位</t>
    <rPh sb="0" eb="2">
      <t>タンイ</t>
    </rPh>
    <phoneticPr fontId="15"/>
  </si>
  <si>
    <t>※雨天時は屋内での
「星のお話し」になります</t>
    <rPh sb="1" eb="3">
      <t>ウテン</t>
    </rPh>
    <rPh sb="3" eb="4">
      <t>ジ</t>
    </rPh>
    <rPh sb="5" eb="7">
      <t>オクナイ</t>
    </rPh>
    <rPh sb="11" eb="12">
      <t>ホシ</t>
    </rPh>
    <rPh sb="14" eb="15">
      <t>ハナ</t>
    </rPh>
    <phoneticPr fontId="7"/>
  </si>
  <si>
    <t>（食　事）</t>
    <rPh sb="1" eb="2">
      <t>ショク</t>
    </rPh>
    <rPh sb="3" eb="4">
      <t>コト</t>
    </rPh>
    <phoneticPr fontId="7"/>
  </si>
  <si>
    <t>→別紙 ｢食物アレルギー事前確認票｣の提出をお願いします</t>
    <rPh sb="1" eb="3">
      <t>ベッシ</t>
    </rPh>
    <rPh sb="5" eb="7">
      <t>ショクモツ</t>
    </rPh>
    <rPh sb="12" eb="14">
      <t>ジゼン</t>
    </rPh>
    <rPh sb="14" eb="16">
      <t>カクニン</t>
    </rPh>
    <rPh sb="16" eb="17">
      <t>ヒョウ</t>
    </rPh>
    <rPh sb="19" eb="21">
      <t>テイシュツ</t>
    </rPh>
    <rPh sb="23" eb="24">
      <t>ネガ</t>
    </rPh>
    <phoneticPr fontId="7"/>
  </si>
  <si>
    <t>晴天時</t>
    <rPh sb="0" eb="2">
      <t>セイテン</t>
    </rPh>
    <rPh sb="2" eb="3">
      <t>ジ</t>
    </rPh>
    <phoneticPr fontId="7"/>
  </si>
  <si>
    <t>雨天時</t>
    <rPh sb="0" eb="2">
      <t>ウテン</t>
    </rPh>
    <rPh sb="2" eb="3">
      <t>ジ</t>
    </rPh>
    <phoneticPr fontId="7"/>
  </si>
  <si>
    <t>（参考）食事料金合計</t>
    <rPh sb="1" eb="3">
      <t>サンコウ</t>
    </rPh>
    <rPh sb="4" eb="6">
      <t>ショクジ</t>
    </rPh>
    <rPh sb="6" eb="8">
      <t>リョウキン</t>
    </rPh>
    <rPh sb="8" eb="10">
      <t>ゴウケイ</t>
    </rPh>
    <phoneticPr fontId="7"/>
  </si>
  <si>
    <t>ﾚｽﾄﾗﾝ</t>
    <phoneticPr fontId="7"/>
  </si>
  <si>
    <t>弁当</t>
    <rPh sb="0" eb="2">
      <t>ベントウ</t>
    </rPh>
    <phoneticPr fontId="7"/>
  </si>
  <si>
    <t>野外炊事</t>
    <rPh sb="0" eb="4">
      <t>ヤガイスイジ</t>
    </rPh>
    <phoneticPr fontId="7"/>
  </si>
  <si>
    <t>〇</t>
    <phoneticPr fontId="7"/>
  </si>
  <si>
    <t>和食</t>
    <rPh sb="0" eb="2">
      <t>ワショク</t>
    </rPh>
    <phoneticPr fontId="7"/>
  </si>
  <si>
    <t>パン食</t>
    <rPh sb="2" eb="3">
      <t>ショク</t>
    </rPh>
    <phoneticPr fontId="7"/>
  </si>
  <si>
    <t>携帯弁当 小</t>
    <rPh sb="0" eb="2">
      <t>ケイタイ</t>
    </rPh>
    <rPh sb="2" eb="4">
      <t>ベントウ</t>
    </rPh>
    <rPh sb="5" eb="6">
      <t>ショウ</t>
    </rPh>
    <phoneticPr fontId="7"/>
  </si>
  <si>
    <t>幕の内弁当</t>
    <rPh sb="0" eb="1">
      <t>マク</t>
    </rPh>
    <rPh sb="2" eb="5">
      <t>ウチベントウ</t>
    </rPh>
    <phoneticPr fontId="7"/>
  </si>
  <si>
    <t>携帯弁当 中</t>
    <rPh sb="0" eb="2">
      <t>ケイタイ</t>
    </rPh>
    <rPh sb="2" eb="4">
      <t>ベントウ</t>
    </rPh>
    <rPh sb="5" eb="6">
      <t>ナカ</t>
    </rPh>
    <phoneticPr fontId="7"/>
  </si>
  <si>
    <t>携帯弁当 大</t>
    <rPh sb="0" eb="2">
      <t>ケイタイ</t>
    </rPh>
    <rPh sb="2" eb="4">
      <t>ベントウ</t>
    </rPh>
    <rPh sb="5" eb="6">
      <t>ダイ</t>
    </rPh>
    <phoneticPr fontId="7"/>
  </si>
  <si>
    <t>カレー A</t>
    <phoneticPr fontId="7"/>
  </si>
  <si>
    <t>カレー B</t>
    <phoneticPr fontId="7"/>
  </si>
  <si>
    <t>焼肉野菜炒めA</t>
    <rPh sb="0" eb="2">
      <t>ヤキニク</t>
    </rPh>
    <rPh sb="2" eb="4">
      <t>ヤサイ</t>
    </rPh>
    <rPh sb="4" eb="5">
      <t>イタ</t>
    </rPh>
    <phoneticPr fontId="7"/>
  </si>
  <si>
    <t>焼肉野菜炒めB</t>
    <rPh sb="0" eb="2">
      <t>ヤキニク</t>
    </rPh>
    <rPh sb="2" eb="4">
      <t>ヤサイ</t>
    </rPh>
    <rPh sb="4" eb="5">
      <t>イタ</t>
    </rPh>
    <phoneticPr fontId="7"/>
  </si>
  <si>
    <t>焼きそば A</t>
    <rPh sb="0" eb="1">
      <t>ヤ</t>
    </rPh>
    <phoneticPr fontId="7"/>
  </si>
  <si>
    <t>焼きそば B</t>
    <rPh sb="0" eb="1">
      <t>ヤ</t>
    </rPh>
    <phoneticPr fontId="7"/>
  </si>
  <si>
    <t>ピザ焼き</t>
    <rPh sb="2" eb="3">
      <t>ヤ</t>
    </rPh>
    <phoneticPr fontId="7"/>
  </si>
  <si>
    <t>有 ・ 無</t>
    <rPh sb="0" eb="1">
      <t>アリ</t>
    </rPh>
    <rPh sb="4" eb="5">
      <t>ナ</t>
    </rPh>
    <phoneticPr fontId="7"/>
  </si>
  <si>
    <t>有</t>
    <rPh sb="0" eb="1">
      <t>アリ</t>
    </rPh>
    <phoneticPr fontId="7"/>
  </si>
  <si>
    <t>無</t>
    <rPh sb="0" eb="1">
      <t>ナ</t>
    </rPh>
    <phoneticPr fontId="7"/>
  </si>
  <si>
    <t>ﾚｽﾄﾗﾝ</t>
    <phoneticPr fontId="7"/>
  </si>
  <si>
    <t>野外炊事</t>
  </si>
  <si>
    <t>弁当注文</t>
  </si>
  <si>
    <t>団体名</t>
  </si>
  <si>
    <t>実施日</t>
  </si>
  <si>
    <t>コース</t>
  </si>
  <si>
    <t>コース名</t>
  </si>
  <si>
    <t>登るコース</t>
  </si>
  <si>
    <t>そりみね川Ａコース</t>
  </si>
  <si>
    <t>そりみね川Ｃコース</t>
  </si>
  <si>
    <t>ふかのみ川コース</t>
  </si>
  <si>
    <t>自然の家発</t>
  </si>
  <si>
    <t>自然の家着</t>
  </si>
  <si>
    <t>人数</t>
  </si>
  <si>
    <t>男性</t>
  </si>
  <si>
    <t>女性</t>
  </si>
  <si>
    <t>計</t>
  </si>
  <si>
    <t>沢登り人数</t>
  </si>
  <si>
    <t>引率の方法</t>
  </si>
  <si>
    <t>安全確認</t>
  </si>
  <si>
    <t>対参加者</t>
  </si>
  <si>
    <t>対引率者</t>
  </si>
  <si>
    <t>昼食場所</t>
    <phoneticPr fontId="7"/>
  </si>
  <si>
    <t>不参加人数</t>
    <rPh sb="0" eb="3">
      <t>フサンカ</t>
    </rPh>
    <rPh sb="3" eb="5">
      <t>ニンズウ</t>
    </rPh>
    <phoneticPr fontId="7"/>
  </si>
  <si>
    <t>引率者</t>
    <phoneticPr fontId="7"/>
  </si>
  <si>
    <t>不参加者
引率体制</t>
    <rPh sb="0" eb="3">
      <t>フサンカ</t>
    </rPh>
    <rPh sb="3" eb="4">
      <t>シャ</t>
    </rPh>
    <rPh sb="5" eb="7">
      <t>インソツ</t>
    </rPh>
    <rPh sb="7" eb="9">
      <t>タイセイ</t>
    </rPh>
    <phoneticPr fontId="7"/>
  </si>
  <si>
    <t>無線機番号</t>
    <phoneticPr fontId="7"/>
  </si>
  <si>
    <t>引率責任者氏名</t>
    <phoneticPr fontId="7"/>
  </si>
  <si>
    <t>活動場所</t>
    <phoneticPr fontId="7"/>
  </si>
  <si>
    <t>活動内容</t>
    <phoneticPr fontId="7"/>
  </si>
  <si>
    <t>沢登り
引率体制</t>
    <rPh sb="4" eb="6">
      <t>インソツ</t>
    </rPh>
    <rPh sb="6" eb="8">
      <t>タイセイ</t>
    </rPh>
    <phoneticPr fontId="7"/>
  </si>
  <si>
    <t>緊急時連絡先</t>
    <rPh sb="0" eb="2">
      <t>キンキュウ</t>
    </rPh>
    <rPh sb="2" eb="3">
      <t>ジ</t>
    </rPh>
    <rPh sb="3" eb="5">
      <t>レンラク</t>
    </rPh>
    <rPh sb="5" eb="6">
      <t>サキ</t>
    </rPh>
    <phoneticPr fontId="7"/>
  </si>
  <si>
    <t>沢登り計画書</t>
    <phoneticPr fontId="7"/>
  </si>
  <si>
    <t>時刻</t>
    <phoneticPr fontId="7"/>
  </si>
  <si>
    <t>内容</t>
    <rPh sb="0" eb="2">
      <t>ナイヨウ</t>
    </rPh>
    <phoneticPr fontId="7"/>
  </si>
  <si>
    <t>引率責任者名</t>
    <phoneticPr fontId="7"/>
  </si>
  <si>
    <r>
      <t>※Aコースゴール付近での</t>
    </r>
    <r>
      <rPr>
        <u/>
        <sz val="10"/>
        <rFont val="ＭＳ ゴシック"/>
        <family val="3"/>
        <charset val="128"/>
      </rPr>
      <t>沢遊びの場合は、本計画書の提出は不要</t>
    </r>
    <r>
      <rPr>
        <sz val="10"/>
        <rFont val="ＭＳ ゴシック"/>
        <family val="3"/>
        <charset val="128"/>
      </rPr>
      <t>です</t>
    </r>
    <rPh sb="8" eb="10">
      <t>フキン</t>
    </rPh>
    <rPh sb="12" eb="13">
      <t>サワ</t>
    </rPh>
    <rPh sb="13" eb="14">
      <t>アソ</t>
    </rPh>
    <rPh sb="16" eb="18">
      <t>バアイ</t>
    </rPh>
    <rPh sb="20" eb="21">
      <t>ホン</t>
    </rPh>
    <rPh sb="21" eb="24">
      <t>ケイカクショ</t>
    </rPh>
    <rPh sb="25" eb="27">
      <t>テイシュツ</t>
    </rPh>
    <rPh sb="28" eb="30">
      <t>フヨウ</t>
    </rPh>
    <phoneticPr fontId="7"/>
  </si>
  <si>
    <t>　沢登りの注意事項　　</t>
    <phoneticPr fontId="7"/>
  </si>
  <si>
    <t>　いる場合対応→</t>
    <rPh sb="3" eb="5">
      <t>バアイ</t>
    </rPh>
    <phoneticPr fontId="7"/>
  </si>
  <si>
    <t>日程
(予定)</t>
    <rPh sb="0" eb="2">
      <t>ニッテイ</t>
    </rPh>
    <rPh sb="4" eb="6">
      <t>ヨテイ</t>
    </rPh>
    <phoneticPr fontId="7"/>
  </si>
  <si>
    <t>※１　団体の引率者は，本計画書を活動前に，諫早自然の家に提出してください。</t>
    <phoneticPr fontId="7"/>
  </si>
  <si>
    <t>※２　諫早自然の家が本計画をコピーし，原本を団体引率者にお返しします。</t>
    <phoneticPr fontId="7"/>
  </si>
  <si>
    <t>　その他（</t>
    <phoneticPr fontId="7"/>
  </si>
  <si>
    <t>）</t>
    <phoneticPr fontId="7"/>
  </si>
  <si>
    <t>〇</t>
    <phoneticPr fontId="7"/>
  </si>
  <si>
    <t>登山計画書</t>
    <rPh sb="0" eb="2">
      <t>トザン</t>
    </rPh>
    <phoneticPr fontId="7"/>
  </si>
  <si>
    <t>五家原岳 仏の辻ｺｰｽ</t>
    <rPh sb="0" eb="1">
      <t>ゴ</t>
    </rPh>
    <rPh sb="1" eb="2">
      <t>イエ</t>
    </rPh>
    <rPh sb="2" eb="3">
      <t>ハラ</t>
    </rPh>
    <rPh sb="3" eb="4">
      <t>タケ</t>
    </rPh>
    <rPh sb="5" eb="6">
      <t>ホトケ</t>
    </rPh>
    <rPh sb="7" eb="8">
      <t>ツジ</t>
    </rPh>
    <phoneticPr fontId="7"/>
  </si>
  <si>
    <t>五家原岳 中尾根ｺｰｽ</t>
    <rPh sb="0" eb="1">
      <t>ゴ</t>
    </rPh>
    <rPh sb="1" eb="2">
      <t>イエ</t>
    </rPh>
    <rPh sb="2" eb="3">
      <t>ハラ</t>
    </rPh>
    <rPh sb="3" eb="4">
      <t>タケ</t>
    </rPh>
    <rPh sb="5" eb="8">
      <t>ナカオネ</t>
    </rPh>
    <phoneticPr fontId="7"/>
  </si>
  <si>
    <t>五家原岳～金泉寺･多良岳ｺｰｽ</t>
    <rPh sb="0" eb="1">
      <t>ゴ</t>
    </rPh>
    <rPh sb="1" eb="2">
      <t>イエ</t>
    </rPh>
    <rPh sb="2" eb="3">
      <t>ハラ</t>
    </rPh>
    <rPh sb="3" eb="4">
      <t>タケ</t>
    </rPh>
    <rPh sb="5" eb="8">
      <t>キンセンジ</t>
    </rPh>
    <rPh sb="9" eb="12">
      <t>タラダケ</t>
    </rPh>
    <phoneticPr fontId="7"/>
  </si>
  <si>
    <t>金泉寺入口～平谷越～経ヶ岳ｺｰｽ</t>
    <rPh sb="0" eb="3">
      <t>キンセンジ</t>
    </rPh>
    <rPh sb="3" eb="5">
      <t>イリグチ</t>
    </rPh>
    <rPh sb="6" eb="8">
      <t>ヒラタニ</t>
    </rPh>
    <rPh sb="8" eb="9">
      <t>コ</t>
    </rPh>
    <rPh sb="10" eb="11">
      <t>キョウ</t>
    </rPh>
    <rPh sb="12" eb="13">
      <t>タケ</t>
    </rPh>
    <phoneticPr fontId="7"/>
  </si>
  <si>
    <t>往路</t>
    <rPh sb="0" eb="2">
      <t>オウロ</t>
    </rPh>
    <phoneticPr fontId="7"/>
  </si>
  <si>
    <t>復路</t>
    <rPh sb="0" eb="2">
      <t>フクロ</t>
    </rPh>
    <phoneticPr fontId="7"/>
  </si>
  <si>
    <t>車道の利用</t>
    <rPh sb="0" eb="2">
      <t>シャドウ</t>
    </rPh>
    <rPh sb="3" eb="5">
      <t>リヨウ</t>
    </rPh>
    <phoneticPr fontId="7"/>
  </si>
  <si>
    <t>備考</t>
    <rPh sb="0" eb="2">
      <t>ビコウ</t>
    </rPh>
    <phoneticPr fontId="7"/>
  </si>
  <si>
    <t>登山人数</t>
    <rPh sb="0" eb="2">
      <t>トザン</t>
    </rPh>
    <phoneticPr fontId="7"/>
  </si>
  <si>
    <t>登山
引率体制</t>
    <rPh sb="0" eb="2">
      <t>トザン</t>
    </rPh>
    <rPh sb="3" eb="5">
      <t>インソツ</t>
    </rPh>
    <rPh sb="5" eb="7">
      <t>タイセイ</t>
    </rPh>
    <phoneticPr fontId="7"/>
  </si>
  <si>
    <t>ウォークラリー（WR)計画書</t>
    <phoneticPr fontId="7"/>
  </si>
  <si>
    <t>方法</t>
    <rPh sb="0" eb="2">
      <t>ホウホウ</t>
    </rPh>
    <phoneticPr fontId="7"/>
  </si>
  <si>
    <t>右回り ・ 左回り</t>
    <rPh sb="0" eb="1">
      <t>ミギ</t>
    </rPh>
    <rPh sb="1" eb="2">
      <t>マワ</t>
    </rPh>
    <rPh sb="6" eb="7">
      <t>ヒダリ</t>
    </rPh>
    <rPh sb="7" eb="8">
      <t>マワ</t>
    </rPh>
    <phoneticPr fontId="7"/>
  </si>
  <si>
    <t>開始</t>
    <rPh sb="0" eb="2">
      <t>カイシ</t>
    </rPh>
    <phoneticPr fontId="7"/>
  </si>
  <si>
    <t>終了・集合</t>
    <rPh sb="0" eb="2">
      <t>シュウリョウ</t>
    </rPh>
    <rPh sb="3" eb="5">
      <t>シュウゴウ</t>
    </rPh>
    <phoneticPr fontId="7"/>
  </si>
  <si>
    <t>WR人数</t>
    <phoneticPr fontId="7"/>
  </si>
  <si>
    <t>ｳｫｰｸﾗﾘｰ
引率体制</t>
    <rPh sb="8" eb="10">
      <t>インソツ</t>
    </rPh>
    <rPh sb="10" eb="12">
      <t>タイセイ</t>
    </rPh>
    <phoneticPr fontId="7"/>
  </si>
  <si>
    <t>オリエンテーリング（OL）計画書</t>
    <phoneticPr fontId="7"/>
  </si>
  <si>
    <t>実施方法</t>
    <rPh sb="0" eb="2">
      <t>ジッシ</t>
    </rPh>
    <rPh sb="2" eb="4">
      <t>ホウホウ</t>
    </rPh>
    <phoneticPr fontId="7"/>
  </si>
  <si>
    <t>スコアOL</t>
    <phoneticPr fontId="7"/>
  </si>
  <si>
    <t>ポイントOL</t>
    <phoneticPr fontId="7"/>
  </si>
  <si>
    <t>推理型OL</t>
    <rPh sb="0" eb="2">
      <t>スイリ</t>
    </rPh>
    <rPh sb="2" eb="3">
      <t>ガタ</t>
    </rPh>
    <phoneticPr fontId="7"/>
  </si>
  <si>
    <t>内容</t>
    <rPh sb="0" eb="2">
      <t>ナイヨウ</t>
    </rPh>
    <phoneticPr fontId="7"/>
  </si>
  <si>
    <t>昼食場所</t>
    <rPh sb="0" eb="2">
      <t>チュウショク</t>
    </rPh>
    <rPh sb="2" eb="4">
      <t>バショ</t>
    </rPh>
    <phoneticPr fontId="7"/>
  </si>
  <si>
    <t>終了･集合</t>
    <rPh sb="0" eb="2">
      <t>シュウリョウ</t>
    </rPh>
    <rPh sb="3" eb="5">
      <t>シュウゴウ</t>
    </rPh>
    <phoneticPr fontId="7"/>
  </si>
  <si>
    <r>
      <t xml:space="preserve">日程
</t>
    </r>
    <r>
      <rPr>
        <sz val="9"/>
        <rFont val="ＭＳ Ｐゴシック"/>
        <family val="3"/>
        <charset val="128"/>
      </rPr>
      <t>(予定)</t>
    </r>
    <rPh sb="0" eb="2">
      <t>ニッテイ</t>
    </rPh>
    <rPh sb="4" eb="6">
      <t>ヨテイ</t>
    </rPh>
    <phoneticPr fontId="7"/>
  </si>
  <si>
    <t>使用ポスト（番号）</t>
    <rPh sb="0" eb="2">
      <t>シヨウ</t>
    </rPh>
    <rPh sb="6" eb="8">
      <t>バンゴウ</t>
    </rPh>
    <phoneticPr fontId="7"/>
  </si>
  <si>
    <t>予定時刻等</t>
    <rPh sb="0" eb="2">
      <t>ヨテイ</t>
    </rPh>
    <rPh sb="2" eb="4">
      <t>ジコク</t>
    </rPh>
    <rPh sb="4" eb="5">
      <t>ナド</t>
    </rPh>
    <phoneticPr fontId="7"/>
  </si>
  <si>
    <t>ｵﾘﾝﾃｰﾘﾝｸﾞ
引率体制</t>
    <rPh sb="10" eb="12">
      <t>インソツ</t>
    </rPh>
    <rPh sb="12" eb="14">
      <t>タイセイ</t>
    </rPh>
    <phoneticPr fontId="7"/>
  </si>
  <si>
    <t>　OLの注意事項　　</t>
  </si>
  <si>
    <t>利用日</t>
    <rPh sb="0" eb="3">
      <t>リヨウビ</t>
    </rPh>
    <phoneticPr fontId="7"/>
  </si>
  <si>
    <t>氏　　　　名</t>
    <rPh sb="0" eb="1">
      <t>シ</t>
    </rPh>
    <rPh sb="5" eb="6">
      <t>メイ</t>
    </rPh>
    <phoneticPr fontId="7"/>
  </si>
  <si>
    <t>性別</t>
    <rPh sb="0" eb="2">
      <t>セイベツ</t>
    </rPh>
    <phoneticPr fontId="7"/>
  </si>
  <si>
    <t>備　　考</t>
    <rPh sb="0" eb="1">
      <t>ソナエ</t>
    </rPh>
    <rPh sb="3" eb="4">
      <t>コウ</t>
    </rPh>
    <phoneticPr fontId="7"/>
  </si>
  <si>
    <t>※御記入いただいた個人情報は，当機構の規程等に基づき適切に管理し，今回の利用手続きのみに使用し，法令等に定める場合を除いて第三者に開示することはありません。</t>
    <rPh sb="1" eb="4">
      <t>ゴキニュウ</t>
    </rPh>
    <rPh sb="9" eb="11">
      <t>コジン</t>
    </rPh>
    <rPh sb="11" eb="13">
      <t>ジョウホウ</t>
    </rPh>
    <rPh sb="15" eb="16">
      <t>トウ</t>
    </rPh>
    <rPh sb="16" eb="18">
      <t>キコウ</t>
    </rPh>
    <rPh sb="19" eb="21">
      <t>キテイ</t>
    </rPh>
    <rPh sb="21" eb="22">
      <t>トウ</t>
    </rPh>
    <rPh sb="23" eb="24">
      <t>モト</t>
    </rPh>
    <rPh sb="26" eb="28">
      <t>テキセツ</t>
    </rPh>
    <rPh sb="29" eb="31">
      <t>カンリ</t>
    </rPh>
    <rPh sb="33" eb="35">
      <t>コンカイ</t>
    </rPh>
    <rPh sb="36" eb="38">
      <t>リヨウ</t>
    </rPh>
    <rPh sb="38" eb="40">
      <t>テツヅ</t>
    </rPh>
    <rPh sb="44" eb="46">
      <t>シヨウ</t>
    </rPh>
    <rPh sb="48" eb="50">
      <t>ホウレイ</t>
    </rPh>
    <rPh sb="50" eb="51">
      <t>トウ</t>
    </rPh>
    <rPh sb="52" eb="53">
      <t>サダ</t>
    </rPh>
    <rPh sb="55" eb="57">
      <t>バアイ</t>
    </rPh>
    <rPh sb="58" eb="59">
      <t>ノゾ</t>
    </rPh>
    <rPh sb="61" eb="62">
      <t>ダイ</t>
    </rPh>
    <rPh sb="62" eb="64">
      <t>サンシャ</t>
    </rPh>
    <rPh sb="65" eb="67">
      <t>カイジ</t>
    </rPh>
    <phoneticPr fontId="7"/>
  </si>
  <si>
    <t>担当者</t>
    <rPh sb="0" eb="3">
      <t>タントウシャ</t>
    </rPh>
    <phoneticPr fontId="7"/>
  </si>
  <si>
    <t>団体名</t>
    <rPh sb="0" eb="3">
      <t>ダンタイメイ</t>
    </rPh>
    <phoneticPr fontId="7"/>
  </si>
  <si>
    <t>No</t>
    <phoneticPr fontId="7"/>
  </si>
  <si>
    <t>※宿泊される方・日帰りされる方が混在する場合は備考欄にその旨御記入ください。</t>
    <rPh sb="1" eb="3">
      <t>シュクハク</t>
    </rPh>
    <rPh sb="6" eb="7">
      <t>ホウ</t>
    </rPh>
    <rPh sb="8" eb="10">
      <t>ヒガエ</t>
    </rPh>
    <rPh sb="14" eb="15">
      <t>ホウ</t>
    </rPh>
    <rPh sb="16" eb="18">
      <t>コンザイ</t>
    </rPh>
    <rPh sb="20" eb="22">
      <t>バアイ</t>
    </rPh>
    <rPh sb="23" eb="25">
      <t>ビコウ</t>
    </rPh>
    <rPh sb="25" eb="26">
      <t>ラン</t>
    </rPh>
    <rPh sb="29" eb="30">
      <t>ムネ</t>
    </rPh>
    <rPh sb="30" eb="31">
      <t>ゴ</t>
    </rPh>
    <rPh sb="31" eb="33">
      <t>キニュウ</t>
    </rPh>
    <phoneticPr fontId="7"/>
  </si>
  <si>
    <t>男 ･ 女</t>
    <rPh sb="0" eb="1">
      <t>オトコ</t>
    </rPh>
    <rPh sb="4" eb="5">
      <t>オンナ</t>
    </rPh>
    <phoneticPr fontId="7"/>
  </si>
  <si>
    <t>ﾚｽﾄﾗﾝ</t>
  </si>
  <si>
    <t>時間</t>
    <rPh sb="0" eb="2">
      <t>ジカン</t>
    </rPh>
    <phoneticPr fontId="7"/>
  </si>
  <si>
    <t>活動</t>
    <rPh sb="0" eb="2">
      <t>カツドウ</t>
    </rPh>
    <phoneticPr fontId="7"/>
  </si>
  <si>
    <t>希望会場等</t>
    <rPh sb="0" eb="2">
      <t>キボウ</t>
    </rPh>
    <rPh sb="2" eb="4">
      <t>カイジョウ</t>
    </rPh>
    <rPh sb="4" eb="5">
      <t>ナド</t>
    </rPh>
    <phoneticPr fontId="7"/>
  </si>
  <si>
    <t>同上</t>
    <rPh sb="0" eb="2">
      <t>ドウジョウ</t>
    </rPh>
    <phoneticPr fontId="7"/>
  </si>
  <si>
    <t>つどいの広場</t>
    <rPh sb="4" eb="6">
      <t>ヒロバ</t>
    </rPh>
    <phoneticPr fontId="7"/>
  </si>
  <si>
    <t>ｵﾘｴﾝﾃｰｼｮﾝ室</t>
    <rPh sb="9" eb="10">
      <t>シツ</t>
    </rPh>
    <phoneticPr fontId="7"/>
  </si>
  <si>
    <t>交流の広場</t>
    <rPh sb="0" eb="2">
      <t>コウリュウ</t>
    </rPh>
    <rPh sb="3" eb="5">
      <t>ヒロバ</t>
    </rPh>
    <phoneticPr fontId="7"/>
  </si>
  <si>
    <t>ｵﾘｴﾝﾃｰﾘﾝｸﾞ</t>
    <phoneticPr fontId="7"/>
  </si>
  <si>
    <t>室内ｵﾘｴﾝﾃｰﾘﾝｸﾞ</t>
    <rPh sb="0" eb="2">
      <t>シツナイ</t>
    </rPh>
    <phoneticPr fontId="7"/>
  </si>
  <si>
    <t>記入例</t>
    <rPh sb="0" eb="3">
      <t>キニュウレイ</t>
    </rPh>
    <phoneticPr fontId="7"/>
  </si>
  <si>
    <t>早朝活動食</t>
    <rPh sb="0" eb="2">
      <t>ソウチョウ</t>
    </rPh>
    <rPh sb="2" eb="4">
      <t>カツドウ</t>
    </rPh>
    <rPh sb="4" eb="5">
      <t>ショク</t>
    </rPh>
    <phoneticPr fontId="7"/>
  </si>
  <si>
    <t>　　危険な動植物</t>
    <phoneticPr fontId="7"/>
  </si>
  <si>
    <t>植物の採取</t>
    <phoneticPr fontId="7"/>
  </si>
  <si>
    <t>給水）</t>
    <phoneticPr fontId="7"/>
  </si>
  <si>
    <t>浮石</t>
    <phoneticPr fontId="7"/>
  </si>
  <si>
    <t>雷など，非常時の行動</t>
    <phoneticPr fontId="7"/>
  </si>
  <si>
    <t>（ 　落石・落木</t>
    <phoneticPr fontId="7"/>
  </si>
  <si>
    <t>　 先頭や最後尾につく</t>
    <phoneticPr fontId="7"/>
  </si>
  <si>
    <t>　　各グループにいる</t>
    <phoneticPr fontId="7"/>
  </si>
  <si>
    <t>　水　　携行食)</t>
    <phoneticPr fontId="7"/>
  </si>
  <si>
    <r>
      <t>持ち物</t>
    </r>
    <r>
      <rPr>
        <sz val="10"/>
        <rFont val="ＭＳ 明朝"/>
        <family val="1"/>
        <charset val="128"/>
      </rPr>
      <t>（</t>
    </r>
    <phoneticPr fontId="7"/>
  </si>
  <si>
    <t>靴</t>
    <rPh sb="0" eb="1">
      <t>クツ</t>
    </rPh>
    <phoneticPr fontId="7"/>
  </si>
  <si>
    <t>　傘　　カッパ）</t>
    <phoneticPr fontId="7"/>
  </si>
  <si>
    <t>雨具（</t>
    <phoneticPr fontId="7"/>
  </si>
  <si>
    <t>　服装</t>
    <phoneticPr fontId="7"/>
  </si>
  <si>
    <t>沢登りのコース・ルート</t>
    <phoneticPr fontId="7"/>
  </si>
  <si>
    <t>沢登りのマナー</t>
    <phoneticPr fontId="7"/>
  </si>
  <si>
    <t>　 沢登りの仕方</t>
    <phoneticPr fontId="7"/>
  </si>
  <si>
    <t>応急バッグを持ちましたか</t>
    <phoneticPr fontId="7"/>
  </si>
  <si>
    <t>当該コースでの沢登り経験者はいますか</t>
    <phoneticPr fontId="7"/>
  </si>
  <si>
    <t>　 緊急時の体制を確認しましたか</t>
    <phoneticPr fontId="7"/>
  </si>
  <si>
    <t>　 下見をしましたか</t>
    <phoneticPr fontId="7"/>
  </si>
  <si>
    <t>　 ポイントを決めて，そこにいる</t>
    <phoneticPr fontId="7"/>
  </si>
  <si>
    <t>　 引率者間での連絡方法を確認しましたか</t>
    <phoneticPr fontId="7"/>
  </si>
  <si>
    <t>　 参加者の健康状態を確認しましたか</t>
    <phoneticPr fontId="7"/>
  </si>
  <si>
    <t>　 参加者の中に，配慮を要する方はいませんか</t>
    <phoneticPr fontId="7"/>
  </si>
  <si>
    <t>　 参加者名簿を提出していますか</t>
    <phoneticPr fontId="7"/>
  </si>
  <si>
    <t>持ち物（</t>
    <phoneticPr fontId="7"/>
  </si>
  <si>
    <t>　  登山の仕方</t>
  </si>
  <si>
    <t>登山のマナー</t>
  </si>
  <si>
    <t>登山のコース・ルート</t>
  </si>
  <si>
    <t>　登山の注意事項　　</t>
  </si>
  <si>
    <t>当該コースでの登山経験者はいますか</t>
  </si>
  <si>
    <t>（ 　　落石・落木</t>
    <phoneticPr fontId="7"/>
  </si>
  <si>
    <t>　水　　携行食 )</t>
    <phoneticPr fontId="7"/>
  </si>
  <si>
    <t>　  WRの仕方</t>
  </si>
  <si>
    <t>WRのマナー</t>
  </si>
  <si>
    <t>WRのコース・ルート</t>
  </si>
  <si>
    <t>　WRの注意事項　　</t>
  </si>
  <si>
    <t>当該コースでのWR経験者はいますか</t>
  </si>
  <si>
    <t>　  OLの仕方</t>
  </si>
  <si>
    <t>OLのマナー</t>
  </si>
  <si>
    <t>OLのコース・ルート</t>
  </si>
  <si>
    <t>当該コースでのOL経験者はいますか</t>
  </si>
  <si>
    <t>葉っぱのスタンプ</t>
    <rPh sb="0" eb="1">
      <t>ハ</t>
    </rPh>
    <phoneticPr fontId="7"/>
  </si>
  <si>
    <t>ミニWR</t>
    <phoneticPr fontId="7"/>
  </si>
  <si>
    <t>九電WR</t>
    <rPh sb="0" eb="2">
      <t>キュウデン</t>
    </rPh>
    <phoneticPr fontId="7"/>
  </si>
  <si>
    <t>WR右回り</t>
    <rPh sb="2" eb="3">
      <t>ミギ</t>
    </rPh>
    <rPh sb="3" eb="4">
      <t>マワ</t>
    </rPh>
    <phoneticPr fontId="7"/>
  </si>
  <si>
    <t>WR左回り</t>
    <rPh sb="2" eb="4">
      <t>ヒダリマワ</t>
    </rPh>
    <phoneticPr fontId="7"/>
  </si>
  <si>
    <t>WR右・左回り 両方</t>
    <rPh sb="2" eb="3">
      <t>ミギ</t>
    </rPh>
    <rPh sb="4" eb="6">
      <t>ヒダリマワ</t>
    </rPh>
    <rPh sb="8" eb="10">
      <t>リョウホウ</t>
    </rPh>
    <phoneticPr fontId="7"/>
  </si>
  <si>
    <t>OL人数</t>
    <phoneticPr fontId="7"/>
  </si>
  <si>
    <t>食材ゲットOL</t>
    <rPh sb="0" eb="2">
      <t>ショクザイ</t>
    </rPh>
    <phoneticPr fontId="7"/>
  </si>
  <si>
    <t>※３　両者で，記載内容を確認し合います。</t>
    <phoneticPr fontId="7"/>
  </si>
  <si>
    <t>大：ﾄｰﾄﾊﾞｯｸﾞ</t>
    <rPh sb="0" eb="1">
      <t>ダイ</t>
    </rPh>
    <phoneticPr fontId="7"/>
  </si>
  <si>
    <t>小：巾着袋</t>
    <rPh sb="0" eb="1">
      <t>ショウ</t>
    </rPh>
    <rPh sb="2" eb="5">
      <t>キンチャクブクロ</t>
    </rPh>
    <phoneticPr fontId="7"/>
  </si>
  <si>
    <t>日帰り</t>
    <rPh sb="0" eb="2">
      <t>ヒガエ</t>
    </rPh>
    <phoneticPr fontId="7"/>
  </si>
  <si>
    <t>キャンプファイヤー
・
かがり火</t>
    <rPh sb="15" eb="16">
      <t>ビ</t>
    </rPh>
    <phoneticPr fontId="7"/>
  </si>
  <si>
    <t>1束</t>
    <rPh sb="1" eb="2">
      <t>タバ</t>
    </rPh>
    <phoneticPr fontId="7"/>
  </si>
  <si>
    <t>朝のつどい</t>
    <rPh sb="0" eb="1">
      <t>アサ</t>
    </rPh>
    <phoneticPr fontId="7"/>
  </si>
  <si>
    <t>夕べのつどい</t>
    <rPh sb="0" eb="1">
      <t>ユウ</t>
    </rPh>
    <phoneticPr fontId="7"/>
  </si>
  <si>
    <t>メロンパン 1個</t>
    <rPh sb="7" eb="8">
      <t>コ</t>
    </rPh>
    <phoneticPr fontId="7"/>
  </si>
  <si>
    <t>クリームパン 1個</t>
    <rPh sb="8" eb="9">
      <t>コ</t>
    </rPh>
    <phoneticPr fontId="7"/>
  </si>
  <si>
    <t>ｾｯﾄ</t>
    <phoneticPr fontId="7"/>
  </si>
  <si>
    <t>早朝
活動食</t>
    <rPh sb="0" eb="1">
      <t>ハヤ</t>
    </rPh>
    <rPh sb="1" eb="2">
      <t>アサ</t>
    </rPh>
    <rPh sb="3" eb="4">
      <t>カツ</t>
    </rPh>
    <rPh sb="4" eb="5">
      <t>ドウ</t>
    </rPh>
    <rPh sb="5" eb="6">
      <t>ショク</t>
    </rPh>
    <phoneticPr fontId="7"/>
  </si>
  <si>
    <t>ｷｬﾝﾌﾟ村限定ﾒﾆｭｰ</t>
    <rPh sb="5" eb="6">
      <t>ムラ</t>
    </rPh>
    <rPh sb="6" eb="8">
      <t>ゲンテイ</t>
    </rPh>
    <phoneticPr fontId="7"/>
  </si>
  <si>
    <t>本紙2枚目に詳細記入</t>
    <rPh sb="0" eb="2">
      <t>ホンシ</t>
    </rPh>
    <rPh sb="3" eb="5">
      <t>マイメ</t>
    </rPh>
    <rPh sb="6" eb="8">
      <t>ショウサイ</t>
    </rPh>
    <rPh sb="8" eb="10">
      <t>キニュウ</t>
    </rPh>
    <phoneticPr fontId="7"/>
  </si>
  <si>
    <t>朝　食</t>
    <rPh sb="0" eb="1">
      <t>アサ</t>
    </rPh>
    <rPh sb="2" eb="3">
      <t>ショク</t>
    </rPh>
    <phoneticPr fontId="7"/>
  </si>
  <si>
    <t>アルミホイル</t>
    <phoneticPr fontId="7"/>
  </si>
  <si>
    <t>キャンプファイヤーセット</t>
    <phoneticPr fontId="7"/>
  </si>
  <si>
    <t>かがり火セット</t>
    <rPh sb="3" eb="4">
      <t>ビ</t>
    </rPh>
    <phoneticPr fontId="7"/>
  </si>
  <si>
    <t>いげた8本・薪2束</t>
    <rPh sb="4" eb="5">
      <t>ホン</t>
    </rPh>
    <rPh sb="6" eb="7">
      <t>マキ</t>
    </rPh>
    <rPh sb="8" eb="9">
      <t>タバ</t>
    </rPh>
    <phoneticPr fontId="7"/>
  </si>
  <si>
    <t>ろうそく大4本付</t>
    <rPh sb="4" eb="5">
      <t>ダイ</t>
    </rPh>
    <rPh sb="6" eb="7">
      <t>ホン</t>
    </rPh>
    <rPh sb="7" eb="8">
      <t>ツキ</t>
    </rPh>
    <phoneticPr fontId="7"/>
  </si>
  <si>
    <t>（参考）キャンプ村限定メニュー料金合計</t>
    <rPh sb="1" eb="3">
      <t>サンコウ</t>
    </rPh>
    <rPh sb="8" eb="9">
      <t>ムラ</t>
    </rPh>
    <rPh sb="9" eb="11">
      <t>ゲンテイ</t>
    </rPh>
    <rPh sb="15" eb="17">
      <t>リョウキン</t>
    </rPh>
    <rPh sb="17" eb="19">
      <t>ゴウケイ</t>
    </rPh>
    <phoneticPr fontId="7"/>
  </si>
  <si>
    <r>
      <t>送迎</t>
    </r>
    <r>
      <rPr>
        <sz val="9"/>
        <rFont val="UD デジタル 教科書体 NP-R"/>
        <family val="1"/>
        <charset val="128"/>
      </rPr>
      <t>のみ</t>
    </r>
    <rPh sb="0" eb="2">
      <t>ソウゲイ</t>
    </rPh>
    <phoneticPr fontId="7"/>
  </si>
  <si>
    <r>
      <rPr>
        <sz val="9"/>
        <rFont val="UD デジタル 教科書体 NP-R"/>
        <family val="1"/>
        <charset val="128"/>
      </rPr>
      <t>備考</t>
    </r>
    <r>
      <rPr>
        <sz val="6"/>
        <rFont val="UD デジタル 教科書体 NP-R"/>
        <family val="1"/>
        <charset val="128"/>
      </rPr>
      <t xml:space="preserve">
グループ数等</t>
    </r>
    <rPh sb="0" eb="2">
      <t>ビコウ</t>
    </rPh>
    <rPh sb="7" eb="8">
      <t>スウ</t>
    </rPh>
    <rPh sb="8" eb="9">
      <t>ナド</t>
    </rPh>
    <phoneticPr fontId="7"/>
  </si>
  <si>
    <t>7:30～8：45</t>
    <phoneticPr fontId="7"/>
  </si>
  <si>
    <r>
      <t>ﾊﾞﾀｰﾛｰﾙ2個</t>
    </r>
    <r>
      <rPr>
        <sz val="7"/>
        <rFont val="UD デジタル 教科書体 NP-R"/>
        <family val="1"/>
        <charset val="128"/>
      </rPr>
      <t>(ｼﾞｬﾑ付)</t>
    </r>
    <rPh sb="8" eb="9">
      <t>コ</t>
    </rPh>
    <rPh sb="14" eb="15">
      <t>ツ</t>
    </rPh>
    <phoneticPr fontId="7"/>
  </si>
  <si>
    <r>
      <rPr>
        <sz val="8"/>
        <rFont val="UD デジタル 教科書体 NP-R"/>
        <family val="1"/>
        <charset val="128"/>
      </rPr>
      <t>(冬限定)</t>
    </r>
    <r>
      <rPr>
        <sz val="11"/>
        <rFont val="UD デジタル 教科書体 NP-R"/>
        <family val="1"/>
        <charset val="128"/>
      </rPr>
      <t>ﾊﾟﾝ･ｼﾁｭｰ</t>
    </r>
    <rPh sb="1" eb="2">
      <t>フユ</t>
    </rPh>
    <rPh sb="2" eb="4">
      <t>ゲンテイ</t>
    </rPh>
    <phoneticPr fontId="7"/>
  </si>
  <si>
    <r>
      <rPr>
        <sz val="8"/>
        <rFont val="UD デジタル 教科書体 NP-R"/>
        <family val="1"/>
        <charset val="128"/>
      </rPr>
      <t>（確認用）</t>
    </r>
    <r>
      <rPr>
        <sz val="10"/>
        <rFont val="UD デジタル 教科書体 NP-R"/>
        <family val="1"/>
        <charset val="128"/>
      </rPr>
      <t>団体名</t>
    </r>
    <rPh sb="1" eb="3">
      <t>カクニン</t>
    </rPh>
    <rPh sb="3" eb="4">
      <t>ヨウ</t>
    </rPh>
    <rPh sb="5" eb="7">
      <t>ダンタイ</t>
    </rPh>
    <rPh sb="7" eb="8">
      <t>メイ</t>
    </rPh>
    <phoneticPr fontId="7"/>
  </si>
  <si>
    <r>
      <t>薪3束</t>
    </r>
    <r>
      <rPr>
        <sz val="9"/>
        <rFont val="UD デジタル 教科書体 NP-R"/>
        <family val="1"/>
        <charset val="128"/>
      </rPr>
      <t>(1回分)</t>
    </r>
    <rPh sb="0" eb="1">
      <t>マキ</t>
    </rPh>
    <rPh sb="2" eb="3">
      <t>タバ</t>
    </rPh>
    <rPh sb="5" eb="7">
      <t>カイブン</t>
    </rPh>
    <phoneticPr fontId="7"/>
  </si>
  <si>
    <r>
      <rPr>
        <sz val="10"/>
        <rFont val="UD デジタル 教科書体 NP-R"/>
        <family val="1"/>
        <charset val="128"/>
      </rPr>
      <t>薪</t>
    </r>
    <r>
      <rPr>
        <sz val="8"/>
        <rFont val="UD デジタル 教科書体 NP-R"/>
        <family val="1"/>
        <charset val="128"/>
      </rPr>
      <t>(追加･小規模活動用)</t>
    </r>
    <rPh sb="0" eb="1">
      <t>マキ</t>
    </rPh>
    <rPh sb="2" eb="4">
      <t>ツイカ</t>
    </rPh>
    <rPh sb="5" eb="6">
      <t>チイ</t>
    </rPh>
    <rPh sb="6" eb="8">
      <t>キボ</t>
    </rPh>
    <rPh sb="8" eb="10">
      <t>カツドウ</t>
    </rPh>
    <rPh sb="10" eb="11">
      <t>ヨウ</t>
    </rPh>
    <phoneticPr fontId="7"/>
  </si>
  <si>
    <r>
      <t>（参考）</t>
    </r>
    <r>
      <rPr>
        <b/>
        <sz val="10"/>
        <rFont val="UD デジタル 教科書体 NP-R"/>
        <family val="1"/>
        <charset val="128"/>
      </rPr>
      <t>活動教材料金合計</t>
    </r>
    <rPh sb="1" eb="3">
      <t>サンコウ</t>
    </rPh>
    <rPh sb="4" eb="6">
      <t>カツドウ</t>
    </rPh>
    <rPh sb="6" eb="8">
      <t>キョウザイ</t>
    </rPh>
    <rPh sb="8" eb="10">
      <t>リョウキン</t>
    </rPh>
    <rPh sb="10" eb="12">
      <t>ゴウケイ</t>
    </rPh>
    <phoneticPr fontId="7"/>
  </si>
  <si>
    <r>
      <t xml:space="preserve">（キャンプ村 限定メニュー） </t>
    </r>
    <r>
      <rPr>
        <sz val="10"/>
        <rFont val="UD デジタル 教科書体 NP-R"/>
        <family val="1"/>
        <charset val="128"/>
      </rPr>
      <t>※キャンプ村にて宿泊で利用される団体のみがご注文できます</t>
    </r>
    <rPh sb="5" eb="6">
      <t>ムラ</t>
    </rPh>
    <rPh sb="7" eb="9">
      <t>ゲンテイ</t>
    </rPh>
    <phoneticPr fontId="7"/>
  </si>
  <si>
    <t>ﾊﾝﾃﾞｨﾊﾟｯｸｾﾞﾘｰ1個</t>
    <rPh sb="14" eb="15">
      <t>コ</t>
    </rPh>
    <phoneticPr fontId="7"/>
  </si>
  <si>
    <r>
      <rPr>
        <sz val="8"/>
        <rFont val="UD デジタル 教科書体 NP-R"/>
        <family val="1"/>
        <charset val="128"/>
      </rPr>
      <t>※</t>
    </r>
    <r>
      <rPr>
        <sz val="9"/>
        <rFont val="UD デジタル 教科書体 NP-R"/>
        <family val="1"/>
        <charset val="128"/>
      </rPr>
      <t>Ａ～Ｄで同じものを2つ選択可能</t>
    </r>
    <r>
      <rPr>
        <sz val="8"/>
        <rFont val="UD デジタル 教科書体 NP-R"/>
        <family val="1"/>
        <charset val="128"/>
      </rPr>
      <t>（例：メロンパン1個を2つ選ぶことも可能）</t>
    </r>
    <r>
      <rPr>
        <sz val="9"/>
        <rFont val="UD デジタル 教科書体 NP-R"/>
        <family val="1"/>
        <charset val="128"/>
      </rPr>
      <t>。同一団体内で複数の組合わせはできません</t>
    </r>
    <rPh sb="38" eb="40">
      <t>ドウイツ</t>
    </rPh>
    <rPh sb="40" eb="42">
      <t>ダンタイ</t>
    </rPh>
    <rPh sb="42" eb="43">
      <t>ナイ</t>
    </rPh>
    <phoneticPr fontId="7"/>
  </si>
  <si>
    <r>
      <rPr>
        <b/>
        <sz val="10"/>
        <rFont val="UD デジタル 教科書体 NP-R"/>
        <family val="1"/>
        <charset val="128"/>
      </rPr>
      <t>日付</t>
    </r>
    <r>
      <rPr>
        <sz val="8"/>
        <rFont val="UD デジタル 教科書体 NP-R"/>
        <family val="1"/>
        <charset val="128"/>
      </rPr>
      <t>（〇月〇日）</t>
    </r>
    <rPh sb="0" eb="2">
      <t>ヒヅケ</t>
    </rPh>
    <rPh sb="4" eb="5">
      <t>ツキ</t>
    </rPh>
    <rPh sb="6" eb="7">
      <t>ニチ</t>
    </rPh>
    <phoneticPr fontId="7"/>
  </si>
  <si>
    <r>
      <t>【バナナ1本 + 魚肉ソーセージ1本 + Ａ～Ｄから2つ選択】</t>
    </r>
    <r>
      <rPr>
        <b/>
        <sz val="7"/>
        <rFont val="UD デジタル 教科書体 NP-R"/>
        <family val="1"/>
        <charset val="128"/>
      </rPr>
      <t xml:space="preserve"> 上記のＡ～Ｄから2つ選んで</t>
    </r>
    <r>
      <rPr>
        <b/>
        <sz val="7"/>
        <rFont val="Segoe UI Symbol"/>
        <family val="2"/>
      </rPr>
      <t>☑</t>
    </r>
    <r>
      <rPr>
        <b/>
        <sz val="7"/>
        <rFont val="UD デジタル 教科書体 NP-R"/>
        <family val="1"/>
        <charset val="128"/>
      </rPr>
      <t>を付けて下さい</t>
    </r>
    <rPh sb="32" eb="34">
      <t>ジョウキ</t>
    </rPh>
    <phoneticPr fontId="7"/>
  </si>
  <si>
    <t>晴
天</t>
    <rPh sb="0" eb="1">
      <t>ハレ</t>
    </rPh>
    <rPh sb="2" eb="3">
      <t>テン</t>
    </rPh>
    <phoneticPr fontId="7"/>
  </si>
  <si>
    <t>雨天</t>
    <rPh sb="0" eb="1">
      <t>アメ</t>
    </rPh>
    <rPh sb="1" eb="2">
      <t>テン</t>
    </rPh>
    <phoneticPr fontId="7"/>
  </si>
  <si>
    <t xml:space="preserve">晴
天
</t>
    <rPh sb="0" eb="1">
      <t>ハレ</t>
    </rPh>
    <rPh sb="2" eb="3">
      <t>テン</t>
    </rPh>
    <phoneticPr fontId="7"/>
  </si>
  <si>
    <t xml:space="preserve">雨
天
</t>
    <rPh sb="0" eb="1">
      <t>アメ</t>
    </rPh>
    <rPh sb="2" eb="3">
      <t>テン</t>
    </rPh>
    <phoneticPr fontId="7"/>
  </si>
  <si>
    <r>
      <rPr>
        <sz val="8"/>
        <rFont val="UD デジタル 教科書体 NP-R"/>
        <family val="1"/>
        <charset val="128"/>
      </rPr>
      <t>（確認用)</t>
    </r>
    <r>
      <rPr>
        <sz val="10"/>
        <rFont val="UD デジタル 教科書体 NP-R"/>
        <family val="1"/>
        <charset val="128"/>
      </rPr>
      <t>担当者名</t>
    </r>
    <rPh sb="1" eb="3">
      <t>カクニン</t>
    </rPh>
    <rPh sb="3" eb="4">
      <t>ヨウ</t>
    </rPh>
    <rPh sb="5" eb="8">
      <t>タントウシャ</t>
    </rPh>
    <rPh sb="8" eb="9">
      <t>メイ</t>
    </rPh>
    <phoneticPr fontId="7"/>
  </si>
  <si>
    <t>到着</t>
    <rPh sb="0" eb="2">
      <t>トウチャク</t>
    </rPh>
    <phoneticPr fontId="7"/>
  </si>
  <si>
    <t>入所式</t>
    <rPh sb="0" eb="2">
      <t>ニュウショ</t>
    </rPh>
    <rPh sb="2" eb="3">
      <t>シキ</t>
    </rPh>
    <phoneticPr fontId="7"/>
  </si>
  <si>
    <t>出発</t>
    <rPh sb="0" eb="2">
      <t>シュッパツ</t>
    </rPh>
    <phoneticPr fontId="7"/>
  </si>
  <si>
    <t>退所式</t>
    <rPh sb="0" eb="2">
      <t>タイショ</t>
    </rPh>
    <rPh sb="2" eb="3">
      <t>シキ</t>
    </rPh>
    <phoneticPr fontId="7"/>
  </si>
  <si>
    <t>スポーツ</t>
    <phoneticPr fontId="7"/>
  </si>
  <si>
    <t>ｷｬﾝﾌﾟﾌｧｲﾔｰ</t>
    <phoneticPr fontId="7"/>
  </si>
  <si>
    <t>ﾚｸﾘｴｰｼｮﾝ</t>
    <phoneticPr fontId="7"/>
  </si>
  <si>
    <t>星空観察（自主）</t>
    <rPh sb="0" eb="4">
      <t>ホシゾラカンサツ</t>
    </rPh>
    <rPh sb="5" eb="7">
      <t>ジシュ</t>
    </rPh>
    <phoneticPr fontId="7"/>
  </si>
  <si>
    <t>星空観察（講師希望）</t>
    <rPh sb="0" eb="4">
      <t>ホシゾラカンサツ</t>
    </rPh>
    <rPh sb="5" eb="7">
      <t>コウシ</t>
    </rPh>
    <rPh sb="7" eb="9">
      <t>キボウ</t>
    </rPh>
    <phoneticPr fontId="7"/>
  </si>
  <si>
    <t>ﾌｨｰﾙﾄﾞﾋﾞﾝｺﾞ</t>
    <phoneticPr fontId="7"/>
  </si>
  <si>
    <t>森のﾊｳｽ作り</t>
    <rPh sb="0" eb="1">
      <t>モリ</t>
    </rPh>
    <rPh sb="5" eb="6">
      <t>ヅク</t>
    </rPh>
    <phoneticPr fontId="7"/>
  </si>
  <si>
    <t>ﾏｳﾝﾃﾝﾊﾞｲｸ</t>
    <phoneticPr fontId="7"/>
  </si>
  <si>
    <t>葉っぱのｽﾀﾝﾌﾟ</t>
    <rPh sb="0" eb="1">
      <t>ハ</t>
    </rPh>
    <phoneticPr fontId="7"/>
  </si>
  <si>
    <t>ｵﾘｴﾝﾃｰﾘﾝｸﾞ</t>
    <phoneticPr fontId="7"/>
  </si>
  <si>
    <t>ｸﾞﾘｰﾝｱﾄﾞﾍﾞﾝﾁｬｰ</t>
    <phoneticPr fontId="7"/>
  </si>
  <si>
    <t>丸太のｺｰｽﾀｰ作り</t>
    <rPh sb="0" eb="2">
      <t>マルタ</t>
    </rPh>
    <rPh sb="8" eb="9">
      <t>ヅク</t>
    </rPh>
    <phoneticPr fontId="7"/>
  </si>
  <si>
    <t>室内ｵﾘｴﾝﾃｰﾘﾝｸﾞ</t>
    <rPh sb="0" eb="2">
      <t>シツナイ</t>
    </rPh>
    <phoneticPr fontId="7"/>
  </si>
  <si>
    <t>ﾍﾟﾝﾀﾞﾝﾄ作り</t>
    <rPh sb="7" eb="8">
      <t>ヅク</t>
    </rPh>
    <phoneticPr fontId="7"/>
  </si>
  <si>
    <t>ﾅｲﾄﾊｲｸ</t>
    <phoneticPr fontId="7"/>
  </si>
  <si>
    <t>ﾃﾞｨｽｸｺﾞﾙﾌ</t>
    <phoneticPr fontId="7"/>
  </si>
  <si>
    <t>野外炊事</t>
    <rPh sb="0" eb="4">
      <t>ヤガイスイジ</t>
    </rPh>
    <phoneticPr fontId="7"/>
  </si>
  <si>
    <t>I-CAP（自主）</t>
    <rPh sb="6" eb="8">
      <t>ジシュ</t>
    </rPh>
    <phoneticPr fontId="7"/>
  </si>
  <si>
    <t>I-CAP（講師希望）</t>
    <rPh sb="6" eb="10">
      <t>コウシキボウ</t>
    </rPh>
    <phoneticPr fontId="7"/>
  </si>
  <si>
    <t>登山（仏の辻ｺｰｽ）</t>
    <rPh sb="0" eb="2">
      <t>トザン</t>
    </rPh>
    <rPh sb="3" eb="4">
      <t>ホトケ</t>
    </rPh>
    <rPh sb="5" eb="6">
      <t>ツジ</t>
    </rPh>
    <phoneticPr fontId="7"/>
  </si>
  <si>
    <t>登山（中尾根ｺｰｽ）</t>
    <rPh sb="0" eb="2">
      <t>トザン</t>
    </rPh>
    <rPh sb="3" eb="6">
      <t>ナカオネ</t>
    </rPh>
    <phoneticPr fontId="7"/>
  </si>
  <si>
    <t>登山（横峰越ｺｰｽ）</t>
    <rPh sb="0" eb="2">
      <t>トザン</t>
    </rPh>
    <rPh sb="3" eb="4">
      <t>ヨコ</t>
    </rPh>
    <rPh sb="4" eb="5">
      <t>ミネ</t>
    </rPh>
    <rPh sb="5" eb="6">
      <t>コシ</t>
    </rPh>
    <phoneticPr fontId="7"/>
  </si>
  <si>
    <t>沢登り（Aｺｰｽ）</t>
    <rPh sb="0" eb="2">
      <t>サワノボ</t>
    </rPh>
    <phoneticPr fontId="7"/>
  </si>
  <si>
    <t>沢登り（Cｺｰｽ）</t>
    <rPh sb="0" eb="2">
      <t>サワノボ</t>
    </rPh>
    <phoneticPr fontId="7"/>
  </si>
  <si>
    <t>沢登り（深海川ｺｰｽ）</t>
    <rPh sb="0" eb="2">
      <t>サワノボ</t>
    </rPh>
    <rPh sb="4" eb="5">
      <t>フカ</t>
    </rPh>
    <rPh sb="5" eb="6">
      <t>ウミ</t>
    </rPh>
    <rPh sb="6" eb="7">
      <t>カワ</t>
    </rPh>
    <phoneticPr fontId="7"/>
  </si>
  <si>
    <t>登山（金泉寺ｺｰｽ）</t>
    <rPh sb="0" eb="2">
      <t>トザン</t>
    </rPh>
    <rPh sb="3" eb="6">
      <t>キンセンジ</t>
    </rPh>
    <phoneticPr fontId="7"/>
  </si>
  <si>
    <t>ﾊｲｷﾝｸﾞ（白木峰高原ｺｰｽ）</t>
    <rPh sb="7" eb="12">
      <t>シラキミネコウゲン</t>
    </rPh>
    <phoneticPr fontId="7"/>
  </si>
  <si>
    <t>ﾊｲｷﾝｸﾞ（すだらの森ｺｰｽ）</t>
    <rPh sb="11" eb="12">
      <t>モリ</t>
    </rPh>
    <phoneticPr fontId="7"/>
  </si>
  <si>
    <t>ﾊｲｷﾝｸﾞ（諫早湾展望ｺｰｽ）</t>
    <rPh sb="7" eb="9">
      <t>イサハヤ</t>
    </rPh>
    <rPh sb="9" eb="10">
      <t>ワン</t>
    </rPh>
    <rPh sb="10" eb="12">
      <t>テンボウ</t>
    </rPh>
    <phoneticPr fontId="7"/>
  </si>
  <si>
    <t>ﾊｲｷﾝｸﾞ（里山ｺｰｽ）</t>
    <rPh sb="7" eb="9">
      <t>サトヤマ</t>
    </rPh>
    <phoneticPr fontId="7"/>
  </si>
  <si>
    <t>ｳｫｰｸﾗﾘｰ（右回り）</t>
    <rPh sb="8" eb="9">
      <t>ミギ</t>
    </rPh>
    <rPh sb="9" eb="10">
      <t>マワ</t>
    </rPh>
    <phoneticPr fontId="7"/>
  </si>
  <si>
    <t>ｳｫｰｸﾗﾘｰ（左回り）</t>
    <rPh sb="8" eb="9">
      <t>ヒダリ</t>
    </rPh>
    <rPh sb="9" eb="10">
      <t>マワ</t>
    </rPh>
    <phoneticPr fontId="7"/>
  </si>
  <si>
    <t>ｳｫｰｸﾗﾘｰ（左右両方）</t>
    <rPh sb="8" eb="10">
      <t>サユウ</t>
    </rPh>
    <rPh sb="10" eb="12">
      <t>リョウホウ</t>
    </rPh>
    <phoneticPr fontId="7"/>
  </si>
  <si>
    <t>焼き板</t>
    <rPh sb="0" eb="1">
      <t>ヤ</t>
    </rPh>
    <rPh sb="2" eb="3">
      <t>イタ</t>
    </rPh>
    <phoneticPr fontId="7"/>
  </si>
  <si>
    <t>特別学習室</t>
    <rPh sb="0" eb="2">
      <t>トクベツ</t>
    </rPh>
    <rPh sb="2" eb="5">
      <t>ガクシュウシツ</t>
    </rPh>
    <phoneticPr fontId="7"/>
  </si>
  <si>
    <t>環境学習館</t>
    <rPh sb="0" eb="2">
      <t>カンキョウ</t>
    </rPh>
    <rPh sb="2" eb="4">
      <t>ガクシュウ</t>
    </rPh>
    <rPh sb="4" eb="5">
      <t>カン</t>
    </rPh>
    <phoneticPr fontId="7"/>
  </si>
  <si>
    <t>クラフト棟</t>
    <rPh sb="4" eb="5">
      <t>トウ</t>
    </rPh>
    <phoneticPr fontId="7"/>
  </si>
  <si>
    <t>つどいの広場</t>
    <rPh sb="4" eb="6">
      <t>ヒロバ</t>
    </rPh>
    <phoneticPr fontId="7"/>
  </si>
  <si>
    <t>ピロティ</t>
    <phoneticPr fontId="7"/>
  </si>
  <si>
    <t>多目的広場</t>
    <rPh sb="0" eb="3">
      <t>タモクテキ</t>
    </rPh>
    <rPh sb="3" eb="5">
      <t>ヒロバ</t>
    </rPh>
    <phoneticPr fontId="7"/>
  </si>
  <si>
    <t>1Fﾛﾋﾞｰ</t>
    <phoneticPr fontId="7"/>
  </si>
  <si>
    <t>2Fﾛﾋﾞｰ</t>
    <phoneticPr fontId="7"/>
  </si>
  <si>
    <t>交流の広場</t>
    <rPh sb="0" eb="2">
      <t>コウリュウ</t>
    </rPh>
    <rPh sb="3" eb="5">
      <t>ヒロバ</t>
    </rPh>
    <phoneticPr fontId="7"/>
  </si>
  <si>
    <t>別館前広場</t>
    <rPh sb="0" eb="2">
      <t>ベッカン</t>
    </rPh>
    <rPh sb="2" eb="3">
      <t>マエ</t>
    </rPh>
    <rPh sb="3" eb="5">
      <t>ヒロバ</t>
    </rPh>
    <phoneticPr fontId="7"/>
  </si>
  <si>
    <t>ｷｬﾝﾌﾟ村</t>
    <rPh sb="5" eb="6">
      <t>ムラ</t>
    </rPh>
    <phoneticPr fontId="7"/>
  </si>
  <si>
    <t>別館大広間</t>
    <rPh sb="0" eb="2">
      <t>ベッカン</t>
    </rPh>
    <rPh sb="2" eb="5">
      <t>オオヒロマ</t>
    </rPh>
    <phoneticPr fontId="7"/>
  </si>
  <si>
    <t>宿泊棟</t>
    <rPh sb="0" eb="2">
      <t>シュクハク</t>
    </rPh>
    <rPh sb="2" eb="3">
      <t>トウ</t>
    </rPh>
    <phoneticPr fontId="7"/>
  </si>
  <si>
    <t>ﾊｳｽの森</t>
    <rPh sb="4" eb="5">
      <t>モリ</t>
    </rPh>
    <phoneticPr fontId="7"/>
  </si>
  <si>
    <t>いこいの散策路</t>
    <rPh sb="4" eb="7">
      <t>サンサクロ</t>
    </rPh>
    <phoneticPr fontId="7"/>
  </si>
  <si>
    <t>施設外周</t>
    <rPh sb="0" eb="2">
      <t>シセツ</t>
    </rPh>
    <rPh sb="2" eb="4">
      <t>ガイシュウ</t>
    </rPh>
    <phoneticPr fontId="7"/>
  </si>
  <si>
    <t>沢後着替え</t>
    <rPh sb="0" eb="1">
      <t>サワ</t>
    </rPh>
    <rPh sb="1" eb="2">
      <t>ゴ</t>
    </rPh>
    <rPh sb="2" eb="4">
      <t>キガ</t>
    </rPh>
    <phoneticPr fontId="7"/>
  </si>
  <si>
    <t>沢登り（C+Aｺｰｽ）</t>
    <rPh sb="0" eb="2">
      <t>サワノボ</t>
    </rPh>
    <phoneticPr fontId="7"/>
  </si>
  <si>
    <t>ﾚｽﾄﾗﾝ
・
野外炊事
・
弁当注文
・
持参等</t>
    <rPh sb="24" eb="25">
      <t>ナド</t>
    </rPh>
    <phoneticPr fontId="7"/>
  </si>
  <si>
    <t>持参等</t>
    <rPh sb="2" eb="3">
      <t>ナド</t>
    </rPh>
    <phoneticPr fontId="7"/>
  </si>
  <si>
    <t>→</t>
    <phoneticPr fontId="7"/>
  </si>
  <si>
    <r>
      <rPr>
        <b/>
        <sz val="9"/>
        <color theme="0"/>
        <rFont val="UD デジタル 教科書体 NP-R"/>
        <family val="1"/>
        <charset val="128"/>
      </rPr>
      <t>ｾｯﾄ</t>
    </r>
    <r>
      <rPr>
        <sz val="9"/>
        <color theme="1" tint="0.34998626667073579"/>
        <rFont val="UD デジタル 教科書体 NP-R"/>
        <family val="1"/>
        <charset val="128"/>
      </rPr>
      <t>人</t>
    </r>
    <rPh sb="3" eb="4">
      <t>ニン</t>
    </rPh>
    <phoneticPr fontId="7"/>
  </si>
  <si>
    <r>
      <rPr>
        <b/>
        <u/>
        <sz val="12"/>
        <color rgb="FFFF0000"/>
        <rFont val="UD デジタル 教科書体 NP-R"/>
        <family val="1"/>
        <charset val="128"/>
      </rPr>
      <t>どちらかに</t>
    </r>
    <r>
      <rPr>
        <b/>
        <u/>
        <sz val="12"/>
        <color rgb="FFFF0000"/>
        <rFont val="Segoe UI Symbol"/>
        <family val="1"/>
      </rPr>
      <t>☑</t>
    </r>
    <r>
      <rPr>
        <b/>
        <sz val="9"/>
        <color rgb="FFFF0000"/>
        <rFont val="UD デジタル 教科書体 NP-R"/>
        <family val="1"/>
        <charset val="128"/>
      </rPr>
      <t>をつけてください</t>
    </r>
    <phoneticPr fontId="7"/>
  </si>
  <si>
    <r>
      <rPr>
        <b/>
        <sz val="9"/>
        <rFont val="UD デジタル 教科書体 NP-R"/>
        <family val="1"/>
        <charset val="128"/>
      </rPr>
      <t>※</t>
    </r>
    <r>
      <rPr>
        <b/>
        <sz val="10"/>
        <rFont val="UD デジタル 教科書体 NP-R"/>
        <family val="1"/>
        <charset val="128"/>
      </rPr>
      <t>食物アレルギー</t>
    </r>
    <r>
      <rPr>
        <b/>
        <sz val="9"/>
        <rFont val="UD デジタル 教科書体 NP-R"/>
        <family val="1"/>
        <charset val="128"/>
      </rPr>
      <t>の</t>
    </r>
    <r>
      <rPr>
        <b/>
        <sz val="10"/>
        <rFont val="UD デジタル 教科書体 NP-R"/>
        <family val="1"/>
        <charset val="128"/>
      </rPr>
      <t>方</t>
    </r>
    <r>
      <rPr>
        <b/>
        <sz val="9"/>
        <rFont val="UD デジタル 教科書体 NP-R"/>
        <family val="1"/>
        <charset val="128"/>
      </rPr>
      <t>の</t>
    </r>
    <r>
      <rPr>
        <b/>
        <sz val="10"/>
        <rFont val="UD デジタル 教科書体 NP-R"/>
        <family val="1"/>
        <charset val="128"/>
      </rPr>
      <t>確認</t>
    </r>
    <r>
      <rPr>
        <sz val="11"/>
        <rFont val="UD デジタル 教科書体 NP-R"/>
        <family val="1"/>
        <charset val="128"/>
      </rPr>
      <t>→</t>
    </r>
    <rPh sb="1" eb="3">
      <t>ショクモツ</t>
    </rPh>
    <rPh sb="9" eb="10">
      <t>カタ</t>
    </rPh>
    <rPh sb="11" eb="13">
      <t>カクニン</t>
    </rPh>
    <phoneticPr fontId="7"/>
  </si>
  <si>
    <t>←</t>
    <phoneticPr fontId="7"/>
  </si>
  <si>
    <t>1食事あたり、10個から注文ができます</t>
    <rPh sb="1" eb="3">
      <t>ショクジ</t>
    </rPh>
    <rPh sb="9" eb="10">
      <t>コ</t>
    </rPh>
    <rPh sb="12" eb="14">
      <t>チュウモン</t>
    </rPh>
    <phoneticPr fontId="7"/>
  </si>
  <si>
    <t>1食事あたり、10個から注文ができます</t>
    <phoneticPr fontId="7"/>
  </si>
  <si>
    <t>ｷｬﾝﾌﾟ村弁当は、1食事あたり25個から注文できます</t>
    <rPh sb="5" eb="6">
      <t>ムラ</t>
    </rPh>
    <rPh sb="6" eb="8">
      <t>ベントウ</t>
    </rPh>
    <rPh sb="11" eb="13">
      <t>ショクジ</t>
    </rPh>
    <rPh sb="18" eb="19">
      <t>コ</t>
    </rPh>
    <rPh sb="21" eb="23">
      <t>チュウモン</t>
    </rPh>
    <phoneticPr fontId="7"/>
  </si>
  <si>
    <t>・可能な限り、1セットあたりの人数を揃えてください</t>
    <phoneticPr fontId="7"/>
  </si>
  <si>
    <t>野外炊事</t>
    <rPh sb="0" eb="1">
      <t>ノ</t>
    </rPh>
    <rPh sb="1" eb="2">
      <t>ソト</t>
    </rPh>
    <rPh sb="2" eb="3">
      <t>スイ</t>
    </rPh>
    <phoneticPr fontId="7"/>
  </si>
  <si>
    <r>
      <rPr>
        <b/>
        <sz val="11"/>
        <rFont val="UD デジタル 教科書体 NP-R"/>
        <family val="1"/>
        <charset val="128"/>
      </rPr>
      <t>日付</t>
    </r>
    <r>
      <rPr>
        <sz val="8"/>
        <rFont val="UD デジタル 教科書体 NP-R"/>
        <family val="1"/>
        <charset val="128"/>
      </rPr>
      <t>（〇月〇日）</t>
    </r>
    <rPh sb="0" eb="2">
      <t>ヒヅケ</t>
    </rPh>
    <rPh sb="4" eb="5">
      <t>ツキ</t>
    </rPh>
    <rPh sb="6" eb="7">
      <t>ニチ</t>
    </rPh>
    <phoneticPr fontId="7"/>
  </si>
  <si>
    <r>
      <rPr>
        <sz val="9"/>
        <rFont val="UD デジタル 教科書体 NP-R"/>
        <family val="1"/>
        <charset val="128"/>
      </rPr>
      <t>持参した食材は</t>
    </r>
    <r>
      <rPr>
        <sz val="10"/>
        <rFont val="UD デジタル 教科書体 NP-R"/>
        <family val="1"/>
        <charset val="128"/>
      </rPr>
      <t>レストラン内には持ち込みません。</t>
    </r>
    <phoneticPr fontId="7"/>
  </si>
  <si>
    <r>
      <rPr>
        <sz val="9"/>
        <rFont val="UD デジタル 教科書体 NP-R"/>
        <family val="1"/>
        <charset val="128"/>
      </rPr>
      <t>持参した食材を</t>
    </r>
    <r>
      <rPr>
        <sz val="10"/>
        <rFont val="UD デジタル 教科書体 NP-R"/>
        <family val="1"/>
        <charset val="128"/>
      </rPr>
      <t>レストランが提供する食事（食材）と同時に食べることや調理することは行いません。</t>
    </r>
    <phoneticPr fontId="7"/>
  </si>
  <si>
    <r>
      <rPr>
        <sz val="9"/>
        <rFont val="UD デジタル 教科書体 NP-R"/>
        <family val="1"/>
        <charset val="128"/>
      </rPr>
      <t>持参した食材の</t>
    </r>
    <r>
      <rPr>
        <sz val="10"/>
        <rFont val="UD デジタル 教科書体 NP-R"/>
        <family val="1"/>
        <charset val="128"/>
      </rPr>
      <t>衛生管理は団体で責任をもって行います。</t>
    </r>
    <phoneticPr fontId="7"/>
  </si>
  <si>
    <r>
      <rPr>
        <b/>
        <sz val="10"/>
        <rFont val="UD デジタル 教科書体 NP-R"/>
        <family val="1"/>
        <charset val="128"/>
      </rPr>
      <t>利用</t>
    </r>
    <r>
      <rPr>
        <b/>
        <sz val="9"/>
        <rFont val="UD デジタル 教科書体 NP-R"/>
        <family val="1"/>
        <charset val="128"/>
      </rPr>
      <t>に</t>
    </r>
    <r>
      <rPr>
        <b/>
        <sz val="10"/>
        <rFont val="UD デジタル 教科書体 NP-R"/>
        <family val="1"/>
        <charset val="128"/>
      </rPr>
      <t>関</t>
    </r>
    <r>
      <rPr>
        <b/>
        <sz val="9"/>
        <rFont val="UD デジタル 教科書体 NP-R"/>
        <family val="1"/>
        <charset val="128"/>
      </rPr>
      <t>する</t>
    </r>
    <r>
      <rPr>
        <b/>
        <sz val="10"/>
        <rFont val="UD デジタル 教科書体 NP-R"/>
        <family val="1"/>
        <charset val="128"/>
      </rPr>
      <t>確認事項（</t>
    </r>
    <r>
      <rPr>
        <b/>
        <u/>
        <sz val="11"/>
        <color rgb="FFFF0000"/>
        <rFont val="UD デジタル 教科書体 NP-R"/>
        <family val="1"/>
        <charset val="128"/>
      </rPr>
      <t>希望</t>
    </r>
    <r>
      <rPr>
        <b/>
        <u/>
        <sz val="10"/>
        <color rgb="FFFF0000"/>
        <rFont val="UD デジタル 教科書体 NP-R"/>
        <family val="1"/>
        <charset val="128"/>
      </rPr>
      <t>する</t>
    </r>
    <r>
      <rPr>
        <b/>
        <u/>
        <sz val="11"/>
        <color rgb="FFFF0000"/>
        <rFont val="UD デジタル 教科書体 NP-R"/>
        <family val="1"/>
        <charset val="128"/>
      </rPr>
      <t>事項</t>
    </r>
    <r>
      <rPr>
        <b/>
        <u/>
        <sz val="10"/>
        <color rgb="FFFF0000"/>
        <rFont val="UD デジタル 教科書体 NP-R"/>
        <family val="1"/>
        <charset val="128"/>
      </rPr>
      <t>に</t>
    </r>
    <r>
      <rPr>
        <b/>
        <u/>
        <sz val="11"/>
        <color rgb="FFFF0000"/>
        <rFont val="Segoe UI Symbol"/>
        <family val="2"/>
      </rPr>
      <t>☑</t>
    </r>
    <r>
      <rPr>
        <b/>
        <sz val="10"/>
        <rFont val="UD デジタル 教科書体 NP-R"/>
        <family val="1"/>
        <charset val="128"/>
      </rPr>
      <t>をお</t>
    </r>
    <r>
      <rPr>
        <b/>
        <sz val="11"/>
        <rFont val="UD デジタル 教科書体 NP-R"/>
        <family val="1"/>
        <charset val="128"/>
      </rPr>
      <t>願</t>
    </r>
    <r>
      <rPr>
        <b/>
        <sz val="10"/>
        <rFont val="UD デジタル 教科書体 NP-R"/>
        <family val="1"/>
        <charset val="128"/>
      </rPr>
      <t>いします）</t>
    </r>
    <rPh sb="0" eb="2">
      <t>リヨウ</t>
    </rPh>
    <rPh sb="3" eb="4">
      <t>カン</t>
    </rPh>
    <rPh sb="6" eb="8">
      <t>カクニン</t>
    </rPh>
    <rPh sb="8" eb="10">
      <t>ジコウ</t>
    </rPh>
    <rPh sb="11" eb="13">
      <t>キボウ</t>
    </rPh>
    <rPh sb="15" eb="17">
      <t>ジコウ</t>
    </rPh>
    <rPh sb="21" eb="22">
      <t>ネガ</t>
    </rPh>
    <phoneticPr fontId="7"/>
  </si>
  <si>
    <r>
      <rPr>
        <b/>
        <sz val="9"/>
        <rFont val="UD デジタル 教科書体 NP-R"/>
        <family val="1"/>
        <charset val="128"/>
      </rPr>
      <t>※</t>
    </r>
    <r>
      <rPr>
        <b/>
        <sz val="10"/>
        <rFont val="UD デジタル 教科書体 NP-R"/>
        <family val="1"/>
        <charset val="128"/>
      </rPr>
      <t>食物アレルギー</t>
    </r>
    <r>
      <rPr>
        <b/>
        <sz val="9"/>
        <rFont val="UD デジタル 教科書体 NP-R"/>
        <family val="1"/>
        <charset val="128"/>
      </rPr>
      <t>の</t>
    </r>
    <r>
      <rPr>
        <b/>
        <sz val="10"/>
        <rFont val="UD デジタル 教科書体 NP-R"/>
        <family val="1"/>
        <charset val="128"/>
      </rPr>
      <t>方</t>
    </r>
    <r>
      <rPr>
        <b/>
        <sz val="9"/>
        <rFont val="UD デジタル 教科書体 NP-R"/>
        <family val="1"/>
        <charset val="128"/>
      </rPr>
      <t>の</t>
    </r>
    <r>
      <rPr>
        <b/>
        <sz val="10"/>
        <rFont val="UD デジタル 教科書体 NP-R"/>
        <family val="1"/>
        <charset val="128"/>
      </rPr>
      <t>確認</t>
    </r>
    <r>
      <rPr>
        <sz val="10"/>
        <rFont val="UD デジタル 教科書体 NP-R"/>
        <family val="1"/>
        <charset val="128"/>
      </rPr>
      <t>→</t>
    </r>
    <rPh sb="1" eb="3">
      <t>ショクモツ</t>
    </rPh>
    <rPh sb="9" eb="10">
      <t>カタ</t>
    </rPh>
    <rPh sb="11" eb="13">
      <t>カクニン</t>
    </rPh>
    <phoneticPr fontId="7"/>
  </si>
  <si>
    <t>ｷｬﾝﾄﾞﾙのつどい</t>
    <phoneticPr fontId="7"/>
  </si>
  <si>
    <t>学習室1</t>
    <rPh sb="0" eb="1">
      <t>ガク</t>
    </rPh>
    <rPh sb="1" eb="2">
      <t>シュウ</t>
    </rPh>
    <rPh sb="2" eb="3">
      <t>シツ</t>
    </rPh>
    <phoneticPr fontId="7"/>
  </si>
  <si>
    <t>学習室2</t>
    <rPh sb="0" eb="1">
      <t>ガク</t>
    </rPh>
    <phoneticPr fontId="7"/>
  </si>
  <si>
    <t>学習室3</t>
    <rPh sb="0" eb="1">
      <t>ガク</t>
    </rPh>
    <phoneticPr fontId="7"/>
  </si>
  <si>
    <t>学習室4</t>
    <rPh sb="0" eb="1">
      <t>ガク</t>
    </rPh>
    <phoneticPr fontId="7"/>
  </si>
  <si>
    <t>ﾌﾟﾚｲﾎｰﾙ</t>
    <phoneticPr fontId="7"/>
  </si>
  <si>
    <t>同上</t>
    <rPh sb="0" eb="2">
      <t>ドウジョウ</t>
    </rPh>
    <phoneticPr fontId="7"/>
  </si>
  <si>
    <t>・1セットあたりの最小人数は5人です</t>
    <rPh sb="9" eb="13">
      <t>サイショウニンズウ</t>
    </rPh>
    <rPh sb="15" eb="16">
      <t>ニン</t>
    </rPh>
    <phoneticPr fontId="7"/>
  </si>
  <si>
    <r>
      <t>停</t>
    </r>
    <r>
      <rPr>
        <sz val="9"/>
        <rFont val="UD デジタル 教科書体 NP-R"/>
        <family val="1"/>
        <charset val="128"/>
      </rPr>
      <t>め</t>
    </r>
    <r>
      <rPr>
        <sz val="10"/>
        <rFont val="UD デジタル 教科書体 NP-R"/>
        <family val="1"/>
        <charset val="128"/>
      </rPr>
      <t>置</t>
    </r>
    <r>
      <rPr>
        <sz val="9"/>
        <rFont val="UD デジタル 教科書体 NP-R"/>
        <family val="1"/>
        <charset val="128"/>
      </rPr>
      <t xml:space="preserve">き
</t>
    </r>
    <r>
      <rPr>
        <sz val="7"/>
        <rFont val="UD デジタル 教科書体 NP-R"/>
        <family val="1"/>
        <charset val="128"/>
      </rPr>
      <t>(緊急車両を除く)</t>
    </r>
    <rPh sb="0" eb="1">
      <t>ト</t>
    </rPh>
    <rPh sb="2" eb="3">
      <t>オ</t>
    </rPh>
    <rPh sb="6" eb="8">
      <t>キンキュウ</t>
    </rPh>
    <rPh sb="8" eb="10">
      <t>シャリョウ</t>
    </rPh>
    <rPh sb="11" eb="12">
      <t>ノゾ</t>
    </rPh>
    <phoneticPr fontId="7"/>
  </si>
  <si>
    <r>
      <t>乗車予定人数
（</t>
    </r>
    <r>
      <rPr>
        <u/>
        <sz val="7"/>
        <rFont val="UD デジタル 教科書体 NP-R"/>
        <family val="1"/>
        <charset val="128"/>
      </rPr>
      <t>最大28名</t>
    </r>
    <r>
      <rPr>
        <sz val="7"/>
        <rFont val="UD デジタル 教科書体 NP-R"/>
        <family val="1"/>
        <charset val="128"/>
      </rPr>
      <t>）</t>
    </r>
    <rPh sb="0" eb="2">
      <t>ジョウシャ</t>
    </rPh>
    <rPh sb="2" eb="4">
      <t>ヨテイ</t>
    </rPh>
    <rPh sb="4" eb="5">
      <t>ニン</t>
    </rPh>
    <rPh sb="5" eb="6">
      <t>スウ</t>
    </rPh>
    <rPh sb="8" eb="10">
      <t>サイダイ</t>
    </rPh>
    <rPh sb="12" eb="13">
      <t>メイ</t>
    </rPh>
    <phoneticPr fontId="7"/>
  </si>
  <si>
    <t>●ご記入にあたっては，本所ホームページ「ご利用について」欄等をご参照ください。</t>
    <rPh sb="2" eb="4">
      <t>キニュウ</t>
    </rPh>
    <rPh sb="11" eb="13">
      <t>ホンショ</t>
    </rPh>
    <rPh sb="21" eb="23">
      <t>リヨウ</t>
    </rPh>
    <rPh sb="28" eb="29">
      <t>ラン</t>
    </rPh>
    <rPh sb="29" eb="30">
      <t>トウ</t>
    </rPh>
    <rPh sb="32" eb="34">
      <t>サンショウ</t>
    </rPh>
    <phoneticPr fontId="7"/>
  </si>
  <si>
    <t>●活動プログラムは，必ず「晴天時」と「雨天時」の両方をご記入ください。　</t>
    <rPh sb="1" eb="3">
      <t>カツドウ</t>
    </rPh>
    <rPh sb="13" eb="15">
      <t>セイテン</t>
    </rPh>
    <rPh sb="15" eb="16">
      <t>ジ</t>
    </rPh>
    <rPh sb="19" eb="20">
      <t>アメ</t>
    </rPh>
    <rPh sb="20" eb="21">
      <t>テン</t>
    </rPh>
    <rPh sb="21" eb="22">
      <t>ジ</t>
    </rPh>
    <rPh sb="24" eb="26">
      <t>リョウホウ</t>
    </rPh>
    <rPh sb="28" eb="30">
      <t>キニュウ</t>
    </rPh>
    <phoneticPr fontId="7"/>
  </si>
  <si>
    <t>ｳｫｰｸﾗﾘｰ（九電の森ｺｰｽ）</t>
    <rPh sb="8" eb="10">
      <t>キュウデン</t>
    </rPh>
    <rPh sb="11" eb="12">
      <t>モリ</t>
    </rPh>
    <phoneticPr fontId="7"/>
  </si>
  <si>
    <t>沢遊び（Aｺﾞｰﾙ付近)</t>
    <rPh sb="0" eb="2">
      <t>サワアソ</t>
    </rPh>
    <rPh sb="9" eb="11">
      <t>フキン</t>
    </rPh>
    <phoneticPr fontId="7"/>
  </si>
  <si>
    <t>自由時間</t>
    <rPh sb="0" eb="2">
      <t>ジユウ</t>
    </rPh>
    <rPh sb="2" eb="4">
      <t>ジカン</t>
    </rPh>
    <phoneticPr fontId="7"/>
  </si>
  <si>
    <t>休憩</t>
    <rPh sb="0" eb="2">
      <t>キュウケイ</t>
    </rPh>
    <phoneticPr fontId="7"/>
  </si>
  <si>
    <t>自主活動</t>
    <rPh sb="0" eb="2">
      <t>ジシュ</t>
    </rPh>
    <rPh sb="2" eb="4">
      <t>カツドウ</t>
    </rPh>
    <phoneticPr fontId="7"/>
  </si>
  <si>
    <t>情報交換会</t>
    <rPh sb="0" eb="5">
      <t>ジョウホウコウカンカイ</t>
    </rPh>
    <phoneticPr fontId="7"/>
  </si>
  <si>
    <t>ひばり前庭</t>
    <rPh sb="3" eb="5">
      <t>ゼンテイ</t>
    </rPh>
    <phoneticPr fontId="7"/>
  </si>
  <si>
    <t>所外</t>
    <rPh sb="0" eb="2">
      <t>ショガイ</t>
    </rPh>
    <phoneticPr fontId="7"/>
  </si>
  <si>
    <t>野外炊事場</t>
    <rPh sb="0" eb="4">
      <t>ヤガイスイジ</t>
    </rPh>
    <rPh sb="4" eb="5">
      <t>ジョウ</t>
    </rPh>
    <phoneticPr fontId="7"/>
  </si>
  <si>
    <r>
      <t>【バナナ1本 + 魚肉ソーセージ1本 + Ａ～Ｄから2つ選択】</t>
    </r>
    <r>
      <rPr>
        <b/>
        <sz val="7"/>
        <rFont val="UD デジタル 教科書体 NP-R"/>
        <family val="1"/>
        <charset val="128"/>
      </rPr>
      <t xml:space="preserve"> 上記のＡ～Ｄから2つ選んで</t>
    </r>
    <r>
      <rPr>
        <b/>
        <sz val="7"/>
        <rFont val="Segoe UI Symbol"/>
        <family val="2"/>
      </rPr>
      <t>☑</t>
    </r>
    <r>
      <rPr>
        <b/>
        <sz val="7"/>
        <rFont val="UD デジタル 教科書体 NP-R"/>
        <family val="1"/>
        <charset val="128"/>
      </rPr>
      <t>を付けてください</t>
    </r>
    <rPh sb="32" eb="34">
      <t>ジョウキ</t>
    </rPh>
    <phoneticPr fontId="7"/>
  </si>
  <si>
    <r>
      <rPr>
        <sz val="9"/>
        <rFont val="UD デジタル 教科書体 NP-R"/>
        <family val="1"/>
        <charset val="128"/>
      </rPr>
      <t>持参した食材等から</t>
    </r>
    <r>
      <rPr>
        <sz val="10"/>
        <rFont val="UD デジタル 教科書体 NP-R"/>
        <family val="1"/>
        <charset val="128"/>
      </rPr>
      <t>発生するゴミについてはすべて持ち帰ります。</t>
    </r>
    <r>
      <rPr>
        <sz val="8"/>
        <rFont val="UD デジタル 教科書体 NP-R"/>
        <family val="1"/>
        <charset val="128"/>
      </rPr>
      <t>(売店でゴミ袋200円を購入された場合処分可能）</t>
    </r>
    <rPh sb="31" eb="33">
      <t>バイテン</t>
    </rPh>
    <rPh sb="36" eb="37">
      <t>ブクロ</t>
    </rPh>
    <rPh sb="40" eb="41">
      <t>エン</t>
    </rPh>
    <rPh sb="42" eb="44">
      <t>コウニュウ</t>
    </rPh>
    <rPh sb="47" eb="49">
      <t>バアイ</t>
    </rPh>
    <rPh sb="49" eb="51">
      <t>ショブン</t>
    </rPh>
    <rPh sb="51" eb="53">
      <t>カノウ</t>
    </rPh>
    <phoneticPr fontId="7"/>
  </si>
  <si>
    <r>
      <t>1本</t>
    </r>
    <r>
      <rPr>
        <sz val="8"/>
        <rFont val="UD デジタル 教科書体 NP-R"/>
        <family val="1"/>
        <charset val="128"/>
      </rPr>
      <t>（灯油100mL含む）</t>
    </r>
    <rPh sb="1" eb="2">
      <t>ホン</t>
    </rPh>
    <rPh sb="3" eb="5">
      <t>トウユ</t>
    </rPh>
    <rPh sb="10" eb="11">
      <t>フク</t>
    </rPh>
    <phoneticPr fontId="7"/>
  </si>
  <si>
    <t>可能な限り、1セットあたりの人数を揃えてください</t>
  </si>
  <si>
    <r>
      <t>入所式・退所式</t>
    </r>
    <r>
      <rPr>
        <sz val="9"/>
        <rFont val="UD デジタル 教科書体 NP-R"/>
        <family val="1"/>
        <charset val="128"/>
      </rPr>
      <t>を</t>
    </r>
    <r>
      <rPr>
        <sz val="10"/>
        <rFont val="UD デジタル 教科書体 NP-R"/>
        <family val="1"/>
        <charset val="128"/>
      </rPr>
      <t>行</t>
    </r>
    <r>
      <rPr>
        <sz val="9"/>
        <rFont val="UD デジタル 教科書体 NP-R"/>
        <family val="1"/>
        <charset val="128"/>
      </rPr>
      <t>う</t>
    </r>
    <r>
      <rPr>
        <sz val="10"/>
        <rFont val="UD デジタル 教科書体 NP-R"/>
        <family val="1"/>
        <charset val="128"/>
      </rPr>
      <t>場合</t>
    </r>
    <r>
      <rPr>
        <sz val="9"/>
        <rFont val="UD デジタル 教科書体 NP-R"/>
        <family val="1"/>
        <charset val="128"/>
      </rPr>
      <t>、</t>
    </r>
    <r>
      <rPr>
        <sz val="10"/>
        <rFont val="UD デジタル 教科書体 NP-R"/>
        <family val="1"/>
        <charset val="128"/>
      </rPr>
      <t>自然の家職員</t>
    </r>
    <r>
      <rPr>
        <sz val="9"/>
        <rFont val="UD デジタル 教科書体 NP-R"/>
        <family val="1"/>
        <charset val="128"/>
      </rPr>
      <t>の</t>
    </r>
    <r>
      <rPr>
        <sz val="10"/>
        <rFont val="UD デジタル 教科書体 NP-R"/>
        <family val="1"/>
        <charset val="128"/>
      </rPr>
      <t>立会い</t>
    </r>
    <r>
      <rPr>
        <sz val="9"/>
        <rFont val="UD デジタル 教科書体 NP-R"/>
        <family val="1"/>
        <charset val="128"/>
      </rPr>
      <t>を</t>
    </r>
    <r>
      <rPr>
        <sz val="10"/>
        <rFont val="UD デジタル 教科書体 NP-R"/>
        <family val="1"/>
        <charset val="128"/>
      </rPr>
      <t>希望</t>
    </r>
    <r>
      <rPr>
        <sz val="9"/>
        <rFont val="UD デジタル 教科書体 NP-R"/>
        <family val="1"/>
        <charset val="128"/>
      </rPr>
      <t>する</t>
    </r>
    <rPh sb="0" eb="2">
      <t>ニュウショ</t>
    </rPh>
    <rPh sb="2" eb="3">
      <t>シキ</t>
    </rPh>
    <rPh sb="4" eb="6">
      <t>タイショ</t>
    </rPh>
    <rPh sb="6" eb="7">
      <t>シキ</t>
    </rPh>
    <rPh sb="8" eb="9">
      <t>オコナ</t>
    </rPh>
    <rPh sb="10" eb="12">
      <t>バアイ</t>
    </rPh>
    <rPh sb="13" eb="15">
      <t>シゼン</t>
    </rPh>
    <rPh sb="16" eb="17">
      <t>イエ</t>
    </rPh>
    <rPh sb="17" eb="19">
      <t>ショクイン</t>
    </rPh>
    <rPh sb="20" eb="22">
      <t>タチア</t>
    </rPh>
    <rPh sb="24" eb="26">
      <t>キボウ</t>
    </rPh>
    <phoneticPr fontId="7"/>
  </si>
  <si>
    <r>
      <t>校旗・団体旗</t>
    </r>
    <r>
      <rPr>
        <sz val="9"/>
        <rFont val="UD デジタル 教科書体 NP-R"/>
        <family val="1"/>
        <charset val="128"/>
      </rPr>
      <t>を</t>
    </r>
    <r>
      <rPr>
        <sz val="10"/>
        <rFont val="UD デジタル 教科書体 NP-R"/>
        <family val="1"/>
        <charset val="128"/>
      </rPr>
      <t>持参</t>
    </r>
    <r>
      <rPr>
        <sz val="9"/>
        <rFont val="UD デジタル 教科書体 NP-R"/>
        <family val="1"/>
        <charset val="128"/>
      </rPr>
      <t>し、</t>
    </r>
    <r>
      <rPr>
        <sz val="10"/>
        <rFont val="UD デジタル 教科書体 NP-R"/>
        <family val="1"/>
        <charset val="128"/>
      </rPr>
      <t>掲揚</t>
    </r>
    <r>
      <rPr>
        <sz val="9"/>
        <rFont val="UD デジタル 教科書体 NP-R"/>
        <family val="1"/>
        <charset val="128"/>
      </rPr>
      <t>を</t>
    </r>
    <r>
      <rPr>
        <sz val="10"/>
        <rFont val="UD デジタル 教科書体 NP-R"/>
        <family val="1"/>
        <charset val="128"/>
      </rPr>
      <t>行</t>
    </r>
    <r>
      <rPr>
        <sz val="9"/>
        <rFont val="UD デジタル 教科書体 NP-R"/>
        <family val="1"/>
        <charset val="128"/>
      </rPr>
      <t>う</t>
    </r>
    <rPh sb="0" eb="2">
      <t>コウキ</t>
    </rPh>
    <rPh sb="3" eb="5">
      <t>ダンタイ</t>
    </rPh>
    <rPh sb="5" eb="6">
      <t>ハタ</t>
    </rPh>
    <rPh sb="7" eb="9">
      <t>ジサン</t>
    </rPh>
    <rPh sb="11" eb="13">
      <t>ケイヨウ</t>
    </rPh>
    <rPh sb="14" eb="15">
      <t>オコナ</t>
    </rPh>
    <phoneticPr fontId="7"/>
  </si>
  <si>
    <t>小学校運動場で昇降</t>
    <rPh sb="0" eb="3">
      <t>ショウガッコウ</t>
    </rPh>
    <rPh sb="3" eb="6">
      <t>ウンドウジョウ</t>
    </rPh>
    <rPh sb="7" eb="9">
      <t>ショウコウ</t>
    </rPh>
    <phoneticPr fontId="7"/>
  </si>
  <si>
    <t>入所式で校旗掲揚</t>
    <rPh sb="0" eb="2">
      <t>ニュウショ</t>
    </rPh>
    <rPh sb="2" eb="3">
      <t>シキ</t>
    </rPh>
    <rPh sb="4" eb="6">
      <t>コウキ</t>
    </rPh>
    <rPh sb="6" eb="8">
      <t>ケイヨウ</t>
    </rPh>
    <phoneticPr fontId="7"/>
  </si>
  <si>
    <t>入所式後</t>
    <rPh sb="0" eb="2">
      <t>ニュウショ</t>
    </rPh>
    <rPh sb="2" eb="3">
      <t>シキ</t>
    </rPh>
    <rPh sb="3" eb="4">
      <t>ゴ</t>
    </rPh>
    <phoneticPr fontId="7"/>
  </si>
  <si>
    <t>宿泊棟へ移動</t>
    <rPh sb="0" eb="2">
      <t>シュクハク</t>
    </rPh>
    <rPh sb="2" eb="3">
      <t>トウ</t>
    </rPh>
    <rPh sb="4" eb="6">
      <t>イドウ</t>
    </rPh>
    <phoneticPr fontId="7"/>
  </si>
  <si>
    <t>荷物を移動し着替え</t>
    <rPh sb="0" eb="2">
      <t>ニモツ</t>
    </rPh>
    <rPh sb="3" eb="5">
      <t>イドウ</t>
    </rPh>
    <rPh sb="6" eb="8">
      <t>キガ</t>
    </rPh>
    <phoneticPr fontId="7"/>
  </si>
  <si>
    <t>雨天時は校旗掲揚無し</t>
    <rPh sb="0" eb="2">
      <t>ウテン</t>
    </rPh>
    <rPh sb="2" eb="3">
      <t>ジ</t>
    </rPh>
    <rPh sb="4" eb="6">
      <t>コウキ</t>
    </rPh>
    <rPh sb="6" eb="8">
      <t>ケイヨウ</t>
    </rPh>
    <rPh sb="8" eb="9">
      <t>ナ</t>
    </rPh>
    <phoneticPr fontId="7"/>
  </si>
  <si>
    <t>終了後</t>
    <rPh sb="0" eb="2">
      <t>シュウリョウ</t>
    </rPh>
    <rPh sb="2" eb="3">
      <t>ゴ</t>
    </rPh>
    <phoneticPr fontId="7"/>
  </si>
  <si>
    <t>入浴希望</t>
    <rPh sb="0" eb="4">
      <t>ニュウヨクキボウ</t>
    </rPh>
    <phoneticPr fontId="7"/>
  </si>
  <si>
    <t>入浴後</t>
    <rPh sb="0" eb="2">
      <t>ニュウヨク</t>
    </rPh>
    <rPh sb="2" eb="3">
      <t>ゴ</t>
    </rPh>
    <phoneticPr fontId="7"/>
  </si>
  <si>
    <t>天体観測（講師希望）</t>
    <rPh sb="0" eb="4">
      <t>テンタイカンソク</t>
    </rPh>
    <rPh sb="5" eb="7">
      <t>コウシ</t>
    </rPh>
    <rPh sb="7" eb="9">
      <t>キボウ</t>
    </rPh>
    <phoneticPr fontId="7"/>
  </si>
  <si>
    <t>班長会議</t>
    <rPh sb="0" eb="2">
      <t>ハンチョウ</t>
    </rPh>
    <rPh sb="2" eb="4">
      <t>カイギ</t>
    </rPh>
    <phoneticPr fontId="7"/>
  </si>
  <si>
    <t>木</t>
    <rPh sb="0" eb="1">
      <t>モク</t>
    </rPh>
    <phoneticPr fontId="7"/>
  </si>
  <si>
    <t>金</t>
    <rPh sb="0" eb="1">
      <t>キン</t>
    </rPh>
    <phoneticPr fontId="7"/>
  </si>
  <si>
    <t>山根　薪</t>
    <rPh sb="0" eb="2">
      <t>ヤマネ</t>
    </rPh>
    <rPh sb="3" eb="4">
      <t>マキ</t>
    </rPh>
    <phoneticPr fontId="7"/>
  </si>
  <si>
    <t>ｵﾘｴﾝﾃｰﾘﾝｸﾞ</t>
  </si>
  <si>
    <t>ふりかえり</t>
    <phoneticPr fontId="7"/>
  </si>
  <si>
    <t>小学校運動場で昇降</t>
    <rPh sb="0" eb="6">
      <t>ショウガッコウウンドウジョウ</t>
    </rPh>
    <rPh sb="7" eb="9">
      <t>ショウコウ</t>
    </rPh>
    <phoneticPr fontId="7"/>
  </si>
  <si>
    <t>1000ｍｌ</t>
    <phoneticPr fontId="7"/>
  </si>
  <si>
    <t>食　事</t>
    <rPh sb="0" eb="1">
      <t>ショク</t>
    </rPh>
    <rPh sb="2" eb="3">
      <t>コト</t>
    </rPh>
    <phoneticPr fontId="7"/>
  </si>
  <si>
    <t>活動教材</t>
    <rPh sb="0" eb="2">
      <t>カツドウ</t>
    </rPh>
    <rPh sb="2" eb="4">
      <t>キョウザイ</t>
    </rPh>
    <phoneticPr fontId="7"/>
  </si>
  <si>
    <t>特定活動費</t>
    <rPh sb="0" eb="2">
      <t>トクテイ</t>
    </rPh>
    <rPh sb="2" eb="4">
      <t>カツドウ</t>
    </rPh>
    <rPh sb="4" eb="5">
      <t>ヒ</t>
    </rPh>
    <phoneticPr fontId="7"/>
  </si>
  <si>
    <t>カレー A</t>
  </si>
  <si>
    <t>記入例</t>
    <rPh sb="0" eb="2">
      <t>キニュウ</t>
    </rPh>
    <rPh sb="2" eb="3">
      <t>レイ</t>
    </rPh>
    <phoneticPr fontId="7"/>
  </si>
  <si>
    <r>
      <rPr>
        <sz val="8"/>
        <rFont val="UD デジタル 教科書体 NP-R"/>
        <family val="1"/>
        <charset val="128"/>
      </rPr>
      <t>年齢</t>
    </r>
    <r>
      <rPr>
        <sz val="9"/>
        <rFont val="UD デジタル 教科書体 NP-R"/>
        <family val="1"/>
        <charset val="128"/>
      </rPr>
      <t xml:space="preserve">
</t>
    </r>
    <r>
      <rPr>
        <sz val="7"/>
        <rFont val="UD デジタル 教科書体 NP-R"/>
        <family val="1"/>
        <charset val="128"/>
      </rPr>
      <t>(学年でも可)</t>
    </r>
    <rPh sb="0" eb="2">
      <t>ネンレイ</t>
    </rPh>
    <rPh sb="4" eb="6">
      <t>ガクネン</t>
    </rPh>
    <rPh sb="8" eb="9">
      <t>カ</t>
    </rPh>
    <phoneticPr fontId="7"/>
  </si>
  <si>
    <t>電話番号</t>
    <rPh sb="0" eb="2">
      <t>デンワ</t>
    </rPh>
    <rPh sb="2" eb="4">
      <t>バンゴウ</t>
    </rPh>
    <phoneticPr fontId="7"/>
  </si>
  <si>
    <t>キャンプファイヤー、キャンドルのつどい、クラフト工作活動をする</t>
    <rPh sb="24" eb="26">
      <t>コウサク</t>
    </rPh>
    <rPh sb="26" eb="28">
      <t>カツドウ</t>
    </rPh>
    <phoneticPr fontId="7"/>
  </si>
  <si>
    <t>I-CAP（諫早コミュニケーションアドベンチャープログラム）をする</t>
    <rPh sb="6" eb="8">
      <t>イサハヤ</t>
    </rPh>
    <phoneticPr fontId="7"/>
  </si>
  <si>
    <t>→</t>
    <phoneticPr fontId="7"/>
  </si>
  <si>
    <t>食物アレルギーの方がいる</t>
    <rPh sb="0" eb="2">
      <t>ショクモツ</t>
    </rPh>
    <rPh sb="8" eb="9">
      <t>カタ</t>
    </rPh>
    <phoneticPr fontId="7"/>
  </si>
  <si>
    <t>右記の野外活動をする</t>
    <rPh sb="0" eb="2">
      <t>ウキ</t>
    </rPh>
    <rPh sb="3" eb="5">
      <t>ヤガイ</t>
    </rPh>
    <rPh sb="5" eb="7">
      <t>カツドウ</t>
    </rPh>
    <phoneticPr fontId="7"/>
  </si>
  <si>
    <t>登山</t>
    <rPh sb="0" eb="2">
      <t>トザン</t>
    </rPh>
    <phoneticPr fontId="7"/>
  </si>
  <si>
    <t>オリエンテーリング</t>
    <phoneticPr fontId="7"/>
  </si>
  <si>
    <t>ウォークラリー</t>
    <phoneticPr fontId="7"/>
  </si>
  <si>
    <r>
      <t xml:space="preserve">沢登り
</t>
    </r>
    <r>
      <rPr>
        <sz val="9"/>
        <rFont val="UD デジタル 教科書体 NP-R"/>
        <family val="1"/>
        <charset val="128"/>
      </rPr>
      <t>（沢遊びは除く）</t>
    </r>
    <rPh sb="0" eb="1">
      <t>サワ</t>
    </rPh>
    <rPh sb="1" eb="2">
      <t>ノボ</t>
    </rPh>
    <rPh sb="5" eb="6">
      <t>サワ</t>
    </rPh>
    <rPh sb="6" eb="7">
      <t>アソ</t>
    </rPh>
    <rPh sb="9" eb="10">
      <t>ノゾ</t>
    </rPh>
    <phoneticPr fontId="7"/>
  </si>
  <si>
    <t>食事関係</t>
    <rPh sb="0" eb="2">
      <t>ショクジ</t>
    </rPh>
    <rPh sb="2" eb="4">
      <t>カンケイ</t>
    </rPh>
    <phoneticPr fontId="7"/>
  </si>
  <si>
    <t>野外活動関係</t>
    <rPh sb="0" eb="2">
      <t>ヤガイ</t>
    </rPh>
    <rPh sb="2" eb="4">
      <t>カツドウ</t>
    </rPh>
    <rPh sb="4" eb="6">
      <t>カンケイ</t>
    </rPh>
    <phoneticPr fontId="7"/>
  </si>
  <si>
    <t>〇</t>
    <phoneticPr fontId="7"/>
  </si>
  <si>
    <t>×</t>
    <phoneticPr fontId="7"/>
  </si>
  <si>
    <t>※3泊以上で、食事の注文がある場合は、別シート「食事・ｼｰﾂ等注文票(NO2)」もご提出ください</t>
    <phoneticPr fontId="7"/>
  </si>
  <si>
    <t>沢登り</t>
    <rPh sb="0" eb="2">
      <t>サワノボ</t>
    </rPh>
    <phoneticPr fontId="7"/>
  </si>
  <si>
    <t>野外炊事</t>
    <rPh sb="0" eb="4">
      <t>ヤガイスイジ</t>
    </rPh>
    <phoneticPr fontId="7"/>
  </si>
  <si>
    <t>諫早自然の家から講師に日程等を確認し、指導可能か折り返しご連絡します。
また、実施時間・場所は指定となります。</t>
    <rPh sb="0" eb="2">
      <t>イサハヤ</t>
    </rPh>
    <rPh sb="2" eb="4">
      <t>シゼン</t>
    </rPh>
    <rPh sb="5" eb="6">
      <t>イエ</t>
    </rPh>
    <rPh sb="8" eb="10">
      <t>コウシ</t>
    </rPh>
    <rPh sb="11" eb="13">
      <t>ニッテイ</t>
    </rPh>
    <rPh sb="13" eb="14">
      <t>トウ</t>
    </rPh>
    <rPh sb="15" eb="17">
      <t>カクニン</t>
    </rPh>
    <rPh sb="19" eb="21">
      <t>シドウ</t>
    </rPh>
    <rPh sb="21" eb="23">
      <t>カノウ</t>
    </rPh>
    <rPh sb="24" eb="25">
      <t>オ</t>
    </rPh>
    <rPh sb="26" eb="27">
      <t>カエ</t>
    </rPh>
    <rPh sb="29" eb="31">
      <t>レンラク</t>
    </rPh>
    <rPh sb="39" eb="41">
      <t>ジッシ</t>
    </rPh>
    <rPh sb="41" eb="43">
      <t>ジカン</t>
    </rPh>
    <rPh sb="44" eb="46">
      <t>バショ</t>
    </rPh>
    <rPh sb="47" eb="49">
      <t>シテイ</t>
    </rPh>
    <phoneticPr fontId="7"/>
  </si>
  <si>
    <t>自然の家指導員１名あたりの料金
指導員の人数は、１グループ（8～20名）につき１人。※最大３グループまで</t>
    <rPh sb="0" eb="2">
      <t>シゼン</t>
    </rPh>
    <rPh sb="3" eb="4">
      <t>イエ</t>
    </rPh>
    <rPh sb="4" eb="7">
      <t>シドウイン</t>
    </rPh>
    <rPh sb="8" eb="9">
      <t>メイ</t>
    </rPh>
    <rPh sb="13" eb="15">
      <t>リョウキン</t>
    </rPh>
    <rPh sb="16" eb="19">
      <t>シドウイン</t>
    </rPh>
    <rPh sb="20" eb="22">
      <t>ニンズウ</t>
    </rPh>
    <rPh sb="34" eb="35">
      <t>メイ</t>
    </rPh>
    <rPh sb="40" eb="41">
      <t>ニン</t>
    </rPh>
    <rPh sb="43" eb="45">
      <t>サイダイ</t>
    </rPh>
    <phoneticPr fontId="7"/>
  </si>
  <si>
    <t>小学校～高校生１名</t>
    <rPh sb="0" eb="3">
      <t>ショウガッコウ</t>
    </rPh>
    <rPh sb="4" eb="7">
      <t>コウコウセイ</t>
    </rPh>
    <rPh sb="8" eb="9">
      <t>メイ</t>
    </rPh>
    <phoneticPr fontId="7"/>
  </si>
  <si>
    <t>大学生・大人１名</t>
    <rPh sb="0" eb="3">
      <t>ダイガクセイ</t>
    </rPh>
    <rPh sb="4" eb="6">
      <t>オトナ</t>
    </rPh>
    <rPh sb="7" eb="8">
      <t>メイ</t>
    </rPh>
    <phoneticPr fontId="7"/>
  </si>
  <si>
    <t>晴天時</t>
    <rPh sb="0" eb="2">
      <t>セイテン</t>
    </rPh>
    <rPh sb="2" eb="3">
      <t>ジ</t>
    </rPh>
    <phoneticPr fontId="7"/>
  </si>
  <si>
    <t>雨天時</t>
    <rPh sb="0" eb="3">
      <t>ウテンジ</t>
    </rPh>
    <phoneticPr fontId="7"/>
  </si>
  <si>
    <t>森のクロスカントリーコース</t>
    <rPh sb="0" eb="1">
      <t>モリ</t>
    </rPh>
    <phoneticPr fontId="7"/>
  </si>
  <si>
    <t>クロスカントリーコースの使用料。
オリエンテーリング等で他団体がコース上を横切る場合があります。</t>
    <rPh sb="12" eb="14">
      <t>シヨウ</t>
    </rPh>
    <rPh sb="14" eb="15">
      <t>リョウ</t>
    </rPh>
    <rPh sb="26" eb="27">
      <t>ナド</t>
    </rPh>
    <rPh sb="28" eb="29">
      <t>タ</t>
    </rPh>
    <rPh sb="29" eb="31">
      <t>ダンタイ</t>
    </rPh>
    <rPh sb="35" eb="36">
      <t>ウエ</t>
    </rPh>
    <rPh sb="37" eb="39">
      <t>ヨコギ</t>
    </rPh>
    <rPh sb="40" eb="42">
      <t>バアイ</t>
    </rPh>
    <phoneticPr fontId="7"/>
  </si>
  <si>
    <t>野外炊事場設備・用具の使用料。</t>
    <rPh sb="0" eb="4">
      <t>ヤガイスイジ</t>
    </rPh>
    <rPh sb="4" eb="5">
      <t>ジョウ</t>
    </rPh>
    <rPh sb="5" eb="7">
      <t>セツビ</t>
    </rPh>
    <rPh sb="8" eb="10">
      <t>ヨウグ</t>
    </rPh>
    <rPh sb="11" eb="13">
      <t>シヨウ</t>
    </rPh>
    <rPh sb="13" eb="14">
      <t>リョウ</t>
    </rPh>
    <phoneticPr fontId="7"/>
  </si>
  <si>
    <t>円</t>
    <rPh sb="0" eb="1">
      <t>エン</t>
    </rPh>
    <phoneticPr fontId="7"/>
  </si>
  <si>
    <t>自然の家</t>
    <phoneticPr fontId="7"/>
  </si>
  <si>
    <t>記入者</t>
    <rPh sb="0" eb="2">
      <t>キニュウ</t>
    </rPh>
    <rPh sb="2" eb="3">
      <t>シャ</t>
    </rPh>
    <phoneticPr fontId="15"/>
  </si>
  <si>
    <t>：</t>
    <phoneticPr fontId="15"/>
  </si>
  <si>
    <t>年</t>
    <rPh sb="0" eb="1">
      <t>ネン</t>
    </rPh>
    <phoneticPr fontId="15"/>
  </si>
  <si>
    <t>月</t>
    <rPh sb="0" eb="1">
      <t>ツキ</t>
    </rPh>
    <phoneticPr fontId="15"/>
  </si>
  <si>
    <t>日</t>
    <rPh sb="0" eb="1">
      <t>ニチ</t>
    </rPh>
    <phoneticPr fontId="15"/>
  </si>
  <si>
    <t>作成者</t>
    <rPh sb="0" eb="3">
      <t>サクセイシャ</t>
    </rPh>
    <phoneticPr fontId="15"/>
  </si>
  <si>
    <t>学校・団体名</t>
    <rPh sb="0" eb="2">
      <t>ガッコウ</t>
    </rPh>
    <rPh sb="3" eb="5">
      <t>ダンタイ</t>
    </rPh>
    <rPh sb="5" eb="6">
      <t>メイ</t>
    </rPh>
    <phoneticPr fontId="15"/>
  </si>
  <si>
    <t>これまでの体験回数</t>
    <rPh sb="5" eb="7">
      <t>タイケン</t>
    </rPh>
    <rPh sb="7" eb="9">
      <t>カイスウ</t>
    </rPh>
    <phoneticPr fontId="15"/>
  </si>
  <si>
    <t>初めて</t>
    <rPh sb="0" eb="1">
      <t>ハジ</t>
    </rPh>
    <phoneticPr fontId="15"/>
  </si>
  <si>
    <t>学年</t>
    <rPh sb="0" eb="2">
      <t>ガクネン</t>
    </rPh>
    <phoneticPr fontId="15"/>
  </si>
  <si>
    <t>クラス数</t>
    <rPh sb="3" eb="4">
      <t>スウ</t>
    </rPh>
    <phoneticPr fontId="15"/>
  </si>
  <si>
    <t>２回目以上</t>
    <rPh sb="1" eb="2">
      <t>カイ</t>
    </rPh>
    <rPh sb="2" eb="3">
      <t>メ</t>
    </rPh>
    <rPh sb="3" eb="5">
      <t>イジョウ</t>
    </rPh>
    <phoneticPr fontId="15"/>
  </si>
  <si>
    <t>I-CAP活動日時①</t>
    <rPh sb="5" eb="7">
      <t>カツドウ</t>
    </rPh>
    <rPh sb="7" eb="9">
      <t>ニチジ</t>
    </rPh>
    <phoneticPr fontId="15"/>
  </si>
  <si>
    <t>～</t>
    <phoneticPr fontId="15"/>
  </si>
  <si>
    <t>I-CAP活動日時②</t>
    <rPh sb="5" eb="7">
      <t>カツドウ</t>
    </rPh>
    <rPh sb="7" eb="9">
      <t>ニチジ</t>
    </rPh>
    <phoneticPr fontId="15"/>
  </si>
  <si>
    <t>グループ編成</t>
    <rPh sb="4" eb="6">
      <t>ヘンセイ</t>
    </rPh>
    <phoneticPr fontId="15"/>
  </si>
  <si>
    <t>グループ数</t>
    <rPh sb="4" eb="5">
      <t>スウ</t>
    </rPh>
    <phoneticPr fontId="15"/>
  </si>
  <si>
    <t>グループ</t>
    <phoneticPr fontId="15"/>
  </si>
  <si>
    <t>１グループの
男女の数(約）</t>
    <rPh sb="7" eb="9">
      <t>ダンジョ</t>
    </rPh>
    <rPh sb="10" eb="11">
      <t>カズ</t>
    </rPh>
    <rPh sb="12" eb="13">
      <t>ヤク</t>
    </rPh>
    <phoneticPr fontId="15"/>
  </si>
  <si>
    <t>男性</t>
    <rPh sb="0" eb="2">
      <t>ダンセイ</t>
    </rPh>
    <phoneticPr fontId="15"/>
  </si>
  <si>
    <t>人</t>
    <rPh sb="0" eb="1">
      <t>ニン</t>
    </rPh>
    <phoneticPr fontId="15"/>
  </si>
  <si>
    <t>１グループの人数</t>
    <rPh sb="6" eb="8">
      <t>ニンズウ</t>
    </rPh>
    <phoneticPr fontId="15"/>
  </si>
  <si>
    <t>女性</t>
    <rPh sb="0" eb="2">
      <t>ジョセイ</t>
    </rPh>
    <phoneticPr fontId="15"/>
  </si>
  <si>
    <t>団体の様子
（あてはまるすべて）</t>
    <rPh sb="0" eb="2">
      <t>ダンタイ</t>
    </rPh>
    <rPh sb="3" eb="5">
      <t>ヨウス</t>
    </rPh>
    <phoneticPr fontId="15"/>
  </si>
  <si>
    <t>男女の仲がよい</t>
    <rPh sb="0" eb="2">
      <t>ダンジョ</t>
    </rPh>
    <rPh sb="3" eb="4">
      <t>ナカ</t>
    </rPh>
    <phoneticPr fontId="15"/>
  </si>
  <si>
    <t>活動中の発言が活発にある</t>
    <rPh sb="0" eb="3">
      <t>カツドウチュウ</t>
    </rPh>
    <rPh sb="4" eb="6">
      <t>ハツゲン</t>
    </rPh>
    <rPh sb="7" eb="9">
      <t>カッパツ</t>
    </rPh>
    <phoneticPr fontId="15"/>
  </si>
  <si>
    <t>休み時間など、お互いによくしゃべっている</t>
    <rPh sb="0" eb="1">
      <t>ヤス</t>
    </rPh>
    <rPh sb="2" eb="4">
      <t>ジカン</t>
    </rPh>
    <rPh sb="8" eb="9">
      <t>タガ</t>
    </rPh>
    <phoneticPr fontId="15"/>
  </si>
  <si>
    <t>お互いに温かい声かけができる</t>
    <rPh sb="1" eb="2">
      <t>タガ</t>
    </rPh>
    <rPh sb="4" eb="5">
      <t>アタタ</t>
    </rPh>
    <rPh sb="7" eb="8">
      <t>コエ</t>
    </rPh>
    <phoneticPr fontId="15"/>
  </si>
  <si>
    <t>グループの中にリーダー的存在がいる</t>
    <rPh sb="5" eb="6">
      <t>ナカ</t>
    </rPh>
    <rPh sb="11" eb="12">
      <t>テキ</t>
    </rPh>
    <rPh sb="12" eb="14">
      <t>ソンザイ</t>
    </rPh>
    <phoneticPr fontId="15"/>
  </si>
  <si>
    <t>あきらめずに活動をする姿がある</t>
    <rPh sb="6" eb="8">
      <t>カツドウ</t>
    </rPh>
    <rPh sb="11" eb="12">
      <t>スガタ</t>
    </rPh>
    <phoneticPr fontId="15"/>
  </si>
  <si>
    <t>最も大切にしたいねらい
（１つまでチェック）</t>
    <rPh sb="0" eb="1">
      <t>モット</t>
    </rPh>
    <rPh sb="2" eb="4">
      <t>タイセツ</t>
    </rPh>
    <phoneticPr fontId="15"/>
  </si>
  <si>
    <t>協調性</t>
    <rPh sb="0" eb="3">
      <t>キョウチョウセイ</t>
    </rPh>
    <phoneticPr fontId="15"/>
  </si>
  <si>
    <t>コミュニケーション力</t>
    <rPh sb="9" eb="10">
      <t>チカラ</t>
    </rPh>
    <phoneticPr fontId="15"/>
  </si>
  <si>
    <t>信頼感</t>
    <rPh sb="0" eb="3">
      <t>シンライカン</t>
    </rPh>
    <phoneticPr fontId="15"/>
  </si>
  <si>
    <t>考え抜く力</t>
    <rPh sb="0" eb="1">
      <t>カンガ</t>
    </rPh>
    <rPh sb="2" eb="3">
      <t>ヌ</t>
    </rPh>
    <rPh sb="4" eb="5">
      <t>チカラ</t>
    </rPh>
    <phoneticPr fontId="15"/>
  </si>
  <si>
    <t>自己肯定感・自信</t>
    <rPh sb="0" eb="2">
      <t>ジコ</t>
    </rPh>
    <rPh sb="2" eb="4">
      <t>コウテイ</t>
    </rPh>
    <rPh sb="4" eb="5">
      <t>カン</t>
    </rPh>
    <rPh sb="6" eb="8">
      <t>ジシン</t>
    </rPh>
    <phoneticPr fontId="15"/>
  </si>
  <si>
    <t>自主性</t>
    <rPh sb="0" eb="3">
      <t>ジシュセイ</t>
    </rPh>
    <phoneticPr fontId="15"/>
  </si>
  <si>
    <t>その他</t>
    <rPh sb="2" eb="3">
      <t>タ</t>
    </rPh>
    <phoneticPr fontId="15"/>
  </si>
  <si>
    <t>（</t>
    <phoneticPr fontId="15"/>
  </si>
  <si>
    <t>）</t>
    <phoneticPr fontId="15"/>
  </si>
  <si>
    <t>ねがい</t>
    <phoneticPr fontId="15"/>
  </si>
  <si>
    <t>上記を踏まえて、こうなってほしいと思うことを教えてください。</t>
    <rPh sb="0" eb="2">
      <t>ジョウキ</t>
    </rPh>
    <rPh sb="3" eb="4">
      <t>フ</t>
    </rPh>
    <rPh sb="17" eb="18">
      <t>オモ</t>
    </rPh>
    <rPh sb="22" eb="23">
      <t>オシ</t>
    </rPh>
    <phoneticPr fontId="15"/>
  </si>
  <si>
    <t>引率者はI-CAPを知っていますか</t>
    <rPh sb="0" eb="3">
      <t>インソツシャ</t>
    </rPh>
    <rPh sb="10" eb="11">
      <t>シ</t>
    </rPh>
    <phoneticPr fontId="15"/>
  </si>
  <si>
    <t>体験したことがある</t>
    <rPh sb="0" eb="2">
      <t>タイケン</t>
    </rPh>
    <phoneticPr fontId="15"/>
  </si>
  <si>
    <t>知っている</t>
    <rPh sb="0" eb="1">
      <t>シ</t>
    </rPh>
    <phoneticPr fontId="15"/>
  </si>
  <si>
    <t>知らない</t>
    <rPh sb="0" eb="1">
      <t>シ</t>
    </rPh>
    <phoneticPr fontId="15"/>
  </si>
  <si>
    <t>特記事項
（配慮が必要な参加者）</t>
    <rPh sb="0" eb="2">
      <t>トッキ</t>
    </rPh>
    <rPh sb="2" eb="4">
      <t>ジコウ</t>
    </rPh>
    <rPh sb="6" eb="8">
      <t>ハイリョ</t>
    </rPh>
    <rPh sb="9" eb="11">
      <t>ヒツヨウ</t>
    </rPh>
    <rPh sb="12" eb="15">
      <t>サンカシャ</t>
    </rPh>
    <phoneticPr fontId="15"/>
  </si>
  <si>
    <t>グループ名</t>
    <rPh sb="4" eb="5">
      <t>メイ</t>
    </rPh>
    <phoneticPr fontId="15"/>
  </si>
  <si>
    <t>配慮する
児童・生徒</t>
    <rPh sb="0" eb="2">
      <t>ハイリョ</t>
    </rPh>
    <rPh sb="5" eb="7">
      <t>ジドウ</t>
    </rPh>
    <rPh sb="8" eb="10">
      <t>セイト</t>
    </rPh>
    <phoneticPr fontId="15"/>
  </si>
  <si>
    <t>※活動場所</t>
    <rPh sb="1" eb="3">
      <t>カツドウ</t>
    </rPh>
    <rPh sb="3" eb="5">
      <t>バショ</t>
    </rPh>
    <phoneticPr fontId="15"/>
  </si>
  <si>
    <t>※ファシリテーター</t>
    <phoneticPr fontId="15"/>
  </si>
  <si>
    <t>※チェック項目</t>
    <rPh sb="5" eb="7">
      <t>コウモク</t>
    </rPh>
    <phoneticPr fontId="15"/>
  </si>
  <si>
    <t>□</t>
    <phoneticPr fontId="15"/>
  </si>
  <si>
    <t>スタート場所</t>
    <rPh sb="4" eb="6">
      <t>バショ</t>
    </rPh>
    <phoneticPr fontId="15"/>
  </si>
  <si>
    <t>（　　　　　　　　　　）</t>
    <phoneticPr fontId="15"/>
  </si>
  <si>
    <t>集合時の並び</t>
    <rPh sb="0" eb="2">
      <t>シュウゴウ</t>
    </rPh>
    <rPh sb="2" eb="3">
      <t>ジ</t>
    </rPh>
    <rPh sb="4" eb="5">
      <t>ナラ</t>
    </rPh>
    <phoneticPr fontId="15"/>
  </si>
  <si>
    <t>（　　　　　　　　　　　）</t>
    <phoneticPr fontId="15"/>
  </si>
  <si>
    <t>終了後は→</t>
    <rPh sb="0" eb="3">
      <t>シュウリョウゴ</t>
    </rPh>
    <phoneticPr fontId="15"/>
  </si>
  <si>
    <t>各グループで解散</t>
    <rPh sb="0" eb="1">
      <t>カク</t>
    </rPh>
    <rPh sb="6" eb="8">
      <t>カイサン</t>
    </rPh>
    <phoneticPr fontId="15"/>
  </si>
  <si>
    <t>全体で集合</t>
    <rPh sb="0" eb="2">
      <t>ゼンタイ</t>
    </rPh>
    <rPh sb="3" eb="5">
      <t>シュウゴウ</t>
    </rPh>
    <phoneticPr fontId="15"/>
  </si>
  <si>
    <t>各グループにつかれる引率者へのお願い（静観して観察、記録シートの記入）</t>
    <rPh sb="0" eb="1">
      <t>カク</t>
    </rPh>
    <rPh sb="10" eb="13">
      <t>インソツシャ</t>
    </rPh>
    <rPh sb="16" eb="17">
      <t>ネガ</t>
    </rPh>
    <rPh sb="19" eb="21">
      <t>セイカン</t>
    </rPh>
    <rPh sb="23" eb="25">
      <t>カンサツ</t>
    </rPh>
    <rPh sb="26" eb="28">
      <t>キロク</t>
    </rPh>
    <rPh sb="32" eb="34">
      <t>キニュウ</t>
    </rPh>
    <phoneticPr fontId="15"/>
  </si>
  <si>
    <t>記録職員：</t>
    <rPh sb="0" eb="2">
      <t>キロク</t>
    </rPh>
    <rPh sb="2" eb="4">
      <t>ショクイン</t>
    </rPh>
    <phoneticPr fontId="15"/>
  </si>
  <si>
    <t>ファシリテーターからの確認事項</t>
    <rPh sb="11" eb="13">
      <t>カクニン</t>
    </rPh>
    <rPh sb="13" eb="15">
      <t>ジコウ</t>
    </rPh>
    <phoneticPr fontId="15"/>
  </si>
  <si>
    <t>水筒の中身、帽子、タオル、虫よけ、服装、雨具、救急用品などの確認</t>
    <rPh sb="0" eb="2">
      <t>スイトウ</t>
    </rPh>
    <rPh sb="3" eb="5">
      <t>ナカミ</t>
    </rPh>
    <rPh sb="6" eb="8">
      <t>ボウシ</t>
    </rPh>
    <rPh sb="13" eb="14">
      <t>ムシ</t>
    </rPh>
    <rPh sb="17" eb="19">
      <t>フクソウ</t>
    </rPh>
    <rPh sb="20" eb="22">
      <t>アマグ</t>
    </rPh>
    <rPh sb="23" eb="26">
      <t>キュウキュウヨウ</t>
    </rPh>
    <rPh sb="26" eb="27">
      <t>ヒン</t>
    </rPh>
    <rPh sb="30" eb="32">
      <t>カクニン</t>
    </rPh>
    <phoneticPr fontId="15"/>
  </si>
  <si>
    <t>（※欄は、本所職員が記入します）</t>
    <rPh sb="2" eb="3">
      <t>ラン</t>
    </rPh>
    <rPh sb="5" eb="7">
      <t>ホンショ</t>
    </rPh>
    <rPh sb="7" eb="9">
      <t>ショクイン</t>
    </rPh>
    <rPh sb="10" eb="12">
      <t>キニュウ</t>
    </rPh>
    <phoneticPr fontId="15"/>
  </si>
  <si>
    <t>ご協力ありがとうございました。</t>
    <rPh sb="1" eb="3">
      <t>キョウリョク</t>
    </rPh>
    <phoneticPr fontId="15"/>
  </si>
  <si>
    <t>FAX:0957-25-9115</t>
    <phoneticPr fontId="15"/>
  </si>
  <si>
    <t>Mail:isahaya-sen@niye.go.jp</t>
    <phoneticPr fontId="15"/>
  </si>
  <si>
    <t>諫早コミュニケーションアドベンチャープログラム（I-CAP)　事前調査票</t>
    <rPh sb="0" eb="2">
      <t>イサハヤ</t>
    </rPh>
    <rPh sb="31" eb="33">
      <t>ジゼン</t>
    </rPh>
    <rPh sb="33" eb="35">
      <t>チョウサ</t>
    </rPh>
    <rPh sb="35" eb="36">
      <t>ヒョウ</t>
    </rPh>
    <phoneticPr fontId="15"/>
  </si>
  <si>
    <t>西暦</t>
    <rPh sb="0" eb="2">
      <t>セイレキ</t>
    </rPh>
    <phoneticPr fontId="15"/>
  </si>
  <si>
    <t>約</t>
    <rPh sb="0" eb="1">
      <t>ヤク</t>
    </rPh>
    <phoneticPr fontId="7"/>
  </si>
  <si>
    <r>
      <t xml:space="preserve">レストラン
</t>
    </r>
    <r>
      <rPr>
        <sz val="7"/>
        <rFont val="UD デジタル 教科書体 NP-R"/>
        <family val="1"/>
        <charset val="128"/>
      </rPr>
      <t>基本営業時間
12：00～13：00</t>
    </r>
    <phoneticPr fontId="7"/>
  </si>
  <si>
    <r>
      <t xml:space="preserve">レストラン
</t>
    </r>
    <r>
      <rPr>
        <sz val="7"/>
        <rFont val="UD デジタル 教科書体 NP-R"/>
        <family val="1"/>
        <charset val="128"/>
      </rPr>
      <t>基本営業時間
7：30～8：45</t>
    </r>
    <rPh sb="7" eb="9">
      <t>キホン</t>
    </rPh>
    <rPh sb="9" eb="11">
      <t>エイギョウ</t>
    </rPh>
    <rPh sb="11" eb="13">
      <t>ジカン</t>
    </rPh>
    <phoneticPr fontId="7"/>
  </si>
  <si>
    <r>
      <t xml:space="preserve">レストラン
</t>
    </r>
    <r>
      <rPr>
        <sz val="7"/>
        <rFont val="UD デジタル 教科書体 NP-R"/>
        <family val="1"/>
        <charset val="128"/>
      </rPr>
      <t>基本営業時間
17：30～19：00</t>
    </r>
    <phoneticPr fontId="7"/>
  </si>
  <si>
    <r>
      <rPr>
        <sz val="8"/>
        <rFont val="UD デジタル 教科書体 NP-R"/>
        <family val="1"/>
        <charset val="128"/>
      </rPr>
      <t>(冬限定)</t>
    </r>
    <r>
      <rPr>
        <sz val="11"/>
        <rFont val="UD デジタル 教科書体 NP-R"/>
        <family val="1"/>
        <charset val="128"/>
      </rPr>
      <t>すき焼き A</t>
    </r>
    <rPh sb="1" eb="2">
      <t>フユ</t>
    </rPh>
    <rPh sb="2" eb="4">
      <t>ゲンテイ</t>
    </rPh>
    <rPh sb="7" eb="8">
      <t>ヤ</t>
    </rPh>
    <phoneticPr fontId="7"/>
  </si>
  <si>
    <r>
      <rPr>
        <sz val="8"/>
        <rFont val="UD デジタル 教科書体 NP-R"/>
        <family val="1"/>
        <charset val="128"/>
      </rPr>
      <t>(冬限定)</t>
    </r>
    <r>
      <rPr>
        <sz val="11"/>
        <rFont val="UD デジタル 教科書体 NP-R"/>
        <family val="1"/>
        <charset val="128"/>
      </rPr>
      <t>すき焼き B</t>
    </r>
    <rPh sb="1" eb="4">
      <t>フユゲンテイ</t>
    </rPh>
    <rPh sb="7" eb="8">
      <t>ヤ</t>
    </rPh>
    <phoneticPr fontId="7"/>
  </si>
  <si>
    <t>クッキーづくり</t>
    <phoneticPr fontId="7"/>
  </si>
  <si>
    <t>タラッキーピザ</t>
    <phoneticPr fontId="7"/>
  </si>
  <si>
    <r>
      <t xml:space="preserve">キャンプ村 限定メニュー </t>
    </r>
    <r>
      <rPr>
        <sz val="10"/>
        <rFont val="UD デジタル 教科書体 NP-R"/>
        <family val="1"/>
        <charset val="128"/>
      </rPr>
      <t>※キャンプ村を宿泊で利用される団体のみご注文できます</t>
    </r>
    <rPh sb="4" eb="5">
      <t>ムラ</t>
    </rPh>
    <rPh sb="6" eb="8">
      <t>ゲンテイ</t>
    </rPh>
    <phoneticPr fontId="7"/>
  </si>
  <si>
    <t>補助員１名１時間</t>
    <rPh sb="0" eb="3">
      <t>ホジョイン</t>
    </rPh>
    <rPh sb="4" eb="5">
      <t>メイ</t>
    </rPh>
    <rPh sb="6" eb="8">
      <t>ジカン</t>
    </rPh>
    <phoneticPr fontId="7"/>
  </si>
  <si>
    <t>Ver2025.4</t>
    <phoneticPr fontId="7"/>
  </si>
  <si>
    <r>
      <t xml:space="preserve">キャンプ村
朝食
野外炊事
</t>
    </r>
    <r>
      <rPr>
        <sz val="9"/>
        <rFont val="UD デジタル 教科書体 NP-R"/>
        <family val="1"/>
        <charset val="128"/>
      </rPr>
      <t>和食 480円
パン食 440円</t>
    </r>
    <rPh sb="4" eb="5">
      <t>ムラ</t>
    </rPh>
    <rPh sb="6" eb="8">
      <t>チョウショク</t>
    </rPh>
    <rPh sb="9" eb="10">
      <t>ノ</t>
    </rPh>
    <rPh sb="10" eb="11">
      <t>ソト</t>
    </rPh>
    <rPh sb="11" eb="12">
      <t>スイ</t>
    </rPh>
    <rPh sb="12" eb="13">
      <t>コト</t>
    </rPh>
    <rPh sb="15" eb="17">
      <t>ワショク</t>
    </rPh>
    <rPh sb="21" eb="22">
      <t>エン</t>
    </rPh>
    <rPh sb="25" eb="26">
      <t>ショク</t>
    </rPh>
    <rPh sb="30" eb="31">
      <t>エン</t>
    </rPh>
    <phoneticPr fontId="7"/>
  </si>
  <si>
    <t>施設名</t>
    <rPh sb="0" eb="2">
      <t>シセツ</t>
    </rPh>
    <rPh sb="2" eb="3">
      <t>メイ</t>
    </rPh>
    <phoneticPr fontId="7"/>
  </si>
  <si>
    <t>単位</t>
    <rPh sb="0" eb="2">
      <t>タンイ</t>
    </rPh>
    <phoneticPr fontId="7"/>
  </si>
  <si>
    <t>自然環境学習館</t>
    <rPh sb="0" eb="4">
      <t>シゼンカンキョウ</t>
    </rPh>
    <rPh sb="4" eb="6">
      <t>ガクシュウ</t>
    </rPh>
    <rPh sb="6" eb="7">
      <t>カン</t>
    </rPh>
    <phoneticPr fontId="7"/>
  </si>
  <si>
    <t>クラフト棟</t>
    <rPh sb="4" eb="5">
      <t>トウ</t>
    </rPh>
    <phoneticPr fontId="7"/>
  </si>
  <si>
    <t>つどいの広場</t>
    <rPh sb="4" eb="6">
      <t>ヒロバ</t>
    </rPh>
    <phoneticPr fontId="7"/>
  </si>
  <si>
    <t>料金</t>
    <rPh sb="0" eb="2">
      <t>リョウキン</t>
    </rPh>
    <phoneticPr fontId="7"/>
  </si>
  <si>
    <t>備考</t>
    <rPh sb="0" eb="2">
      <t>ビコウ</t>
    </rPh>
    <phoneticPr fontId="7"/>
  </si>
  <si>
    <t>1名分</t>
    <rPh sb="1" eb="2">
      <t>メイ</t>
    </rPh>
    <rPh sb="2" eb="3">
      <t>ブン</t>
    </rPh>
    <phoneticPr fontId="7"/>
  </si>
  <si>
    <t>収容人数80名(映像機器･冷暖房有り)</t>
    <rPh sb="0" eb="2">
      <t>シュウヨウ</t>
    </rPh>
    <rPh sb="2" eb="4">
      <t>ニンズウ</t>
    </rPh>
    <rPh sb="6" eb="7">
      <t>メイ</t>
    </rPh>
    <rPh sb="8" eb="10">
      <t>エイゾウ</t>
    </rPh>
    <rPh sb="10" eb="12">
      <t>キキ</t>
    </rPh>
    <rPh sb="13" eb="16">
      <t>レイダンボウ</t>
    </rPh>
    <rPh sb="16" eb="17">
      <t>ア</t>
    </rPh>
    <phoneticPr fontId="7"/>
  </si>
  <si>
    <t>バスケットコート２面
（音響機器有り）</t>
    <rPh sb="9" eb="10">
      <t>メン</t>
    </rPh>
    <rPh sb="12" eb="14">
      <t>オンキョウ</t>
    </rPh>
    <rPh sb="14" eb="16">
      <t>キキ</t>
    </rPh>
    <rPh sb="16" eb="17">
      <t>ア</t>
    </rPh>
    <phoneticPr fontId="7"/>
  </si>
  <si>
    <t>宿　泊</t>
    <rPh sb="0" eb="1">
      <t>ヤド</t>
    </rPh>
    <rPh sb="2" eb="3">
      <t>ハク</t>
    </rPh>
    <phoneticPr fontId="7"/>
  </si>
  <si>
    <t>男性</t>
    <rPh sb="0" eb="2">
      <t>ダンセイ</t>
    </rPh>
    <phoneticPr fontId="7"/>
  </si>
  <si>
    <t>女性</t>
    <rPh sb="0" eb="2">
      <t>ジョセイ</t>
    </rPh>
    <phoneticPr fontId="7"/>
  </si>
  <si>
    <t>年少未満</t>
    <rPh sb="0" eb="2">
      <t>ネンショウ</t>
    </rPh>
    <rPh sb="2" eb="4">
      <t>ミマン</t>
    </rPh>
    <phoneticPr fontId="7"/>
  </si>
  <si>
    <t>年少～年長</t>
    <rPh sb="0" eb="2">
      <t>ネンショウ</t>
    </rPh>
    <rPh sb="3" eb="5">
      <t>ネンチョウ</t>
    </rPh>
    <phoneticPr fontId="7"/>
  </si>
  <si>
    <t>小学生</t>
  </si>
  <si>
    <t>子ども</t>
    <rPh sb="0" eb="1">
      <t>コ</t>
    </rPh>
    <phoneticPr fontId="7"/>
  </si>
  <si>
    <t>中学生</t>
  </si>
  <si>
    <t>高校生</t>
  </si>
  <si>
    <t>特別支援学校生</t>
    <rPh sb="0" eb="2">
      <t>トクベツ</t>
    </rPh>
    <rPh sb="2" eb="4">
      <t>シエン</t>
    </rPh>
    <rPh sb="4" eb="6">
      <t>ガッコウ</t>
    </rPh>
    <rPh sb="6" eb="7">
      <t>セイ</t>
    </rPh>
    <phoneticPr fontId="7"/>
  </si>
  <si>
    <t>学生</t>
    <rPh sb="0" eb="2">
      <t>ガクセイ</t>
    </rPh>
    <phoneticPr fontId="7"/>
  </si>
  <si>
    <t>大人</t>
    <rPh sb="0" eb="2">
      <t>オトナ</t>
    </rPh>
    <phoneticPr fontId="7"/>
  </si>
  <si>
    <t>①</t>
    <phoneticPr fontId="7"/>
  </si>
  <si>
    <t>　様</t>
    <rPh sb="1" eb="2">
      <t>サマ</t>
    </rPh>
    <phoneticPr fontId="7"/>
  </si>
  <si>
    <t>②</t>
    <phoneticPr fontId="7"/>
  </si>
  <si>
    <t>③</t>
    <phoneticPr fontId="7"/>
  </si>
  <si>
    <t>④</t>
    <phoneticPr fontId="7"/>
  </si>
  <si>
    <t>※以下、事務室処理欄（記入不要）</t>
    <phoneticPr fontId="7"/>
  </si>
  <si>
    <t>請求書処理</t>
    <rPh sb="0" eb="3">
      <t>セイキュウショ</t>
    </rPh>
    <rPh sb="3" eb="5">
      <t>ショリ</t>
    </rPh>
    <phoneticPr fontId="7"/>
  </si>
  <si>
    <t>配室数</t>
    <rPh sb="0" eb="1">
      <t>ハイ</t>
    </rPh>
    <rPh sb="1" eb="2">
      <t>シツ</t>
    </rPh>
    <rPh sb="2" eb="3">
      <t>スウ</t>
    </rPh>
    <phoneticPr fontId="7"/>
  </si>
  <si>
    <t>活プロ</t>
    <rPh sb="0" eb="1">
      <t>カツ</t>
    </rPh>
    <phoneticPr fontId="7"/>
  </si>
  <si>
    <t>退所
処理</t>
    <rPh sb="0" eb="2">
      <t>タイショ</t>
    </rPh>
    <rPh sb="3" eb="5">
      <t>ショリ</t>
    </rPh>
    <phoneticPr fontId="7"/>
  </si>
  <si>
    <t>請求書発行日時</t>
    <phoneticPr fontId="7"/>
  </si>
  <si>
    <t>宿泊棟
・
キャンプ</t>
    <rPh sb="0" eb="2">
      <t>シュクハク</t>
    </rPh>
    <rPh sb="2" eb="3">
      <t>トウ</t>
    </rPh>
    <phoneticPr fontId="7"/>
  </si>
  <si>
    <t>発行者</t>
    <phoneticPr fontId="7"/>
  </si>
  <si>
    <t>計算表</t>
    <rPh sb="0" eb="2">
      <t>ケイサン</t>
    </rPh>
    <rPh sb="2" eb="3">
      <t>ヒョウ</t>
    </rPh>
    <phoneticPr fontId="7"/>
  </si>
  <si>
    <t>登録数</t>
    <rPh sb="0" eb="2">
      <t>トウロク</t>
    </rPh>
    <rPh sb="2" eb="3">
      <t>スウ</t>
    </rPh>
    <phoneticPr fontId="7"/>
  </si>
  <si>
    <t>/　　　：</t>
    <phoneticPr fontId="7"/>
  </si>
  <si>
    <r>
      <rPr>
        <b/>
        <sz val="24"/>
        <rFont val="UD デジタル 教科書体 N-R"/>
        <family val="1"/>
        <charset val="128"/>
      </rPr>
      <t>利用団体カード</t>
    </r>
    <r>
      <rPr>
        <sz val="16"/>
        <rFont val="UD デジタル 教科書体 N-R"/>
        <family val="1"/>
        <charset val="128"/>
      </rPr>
      <t>（請求書作成用）</t>
    </r>
    <r>
      <rPr>
        <b/>
        <sz val="26"/>
        <rFont val="UD デジタル 教科書体 N-R"/>
        <family val="1"/>
        <charset val="128"/>
      </rPr>
      <t>　　</t>
    </r>
    <rPh sb="0" eb="1">
      <t>リ</t>
    </rPh>
    <rPh sb="1" eb="2">
      <t>ヨウ</t>
    </rPh>
    <rPh sb="2" eb="3">
      <t>ダン</t>
    </rPh>
    <rPh sb="3" eb="4">
      <t>カラダ</t>
    </rPh>
    <rPh sb="8" eb="11">
      <t>セイキュウショ</t>
    </rPh>
    <rPh sb="11" eb="13">
      <t>サクセイ</t>
    </rPh>
    <rPh sb="13" eb="14">
      <t>ヨウ</t>
    </rPh>
    <phoneticPr fontId="7"/>
  </si>
  <si>
    <t>利用期間</t>
    <rPh sb="0" eb="2">
      <t>リヨウ</t>
    </rPh>
    <rPh sb="2" eb="4">
      <t>キカン</t>
    </rPh>
    <phoneticPr fontId="15"/>
  </si>
  <si>
    <t>①利用人数</t>
    <rPh sb="1" eb="3">
      <t>リヨウ</t>
    </rPh>
    <rPh sb="3" eb="5">
      <t>ニンズウ</t>
    </rPh>
    <phoneticPr fontId="15"/>
  </si>
  <si>
    <t>※入所受付時に最終確認を行います。</t>
    <rPh sb="1" eb="3">
      <t>ニュウショ</t>
    </rPh>
    <rPh sb="3" eb="5">
      <t>ウケツケ</t>
    </rPh>
    <rPh sb="5" eb="6">
      <t>ジ</t>
    </rPh>
    <rPh sb="7" eb="9">
      <t>サイシュウ</t>
    </rPh>
    <rPh sb="9" eb="11">
      <t>カクニン</t>
    </rPh>
    <rPh sb="12" eb="13">
      <t>オコナ</t>
    </rPh>
    <phoneticPr fontId="15"/>
  </si>
  <si>
    <t>※３泊４日以上の場合、本シートをコピーしてください</t>
    <rPh sb="2" eb="3">
      <t>ハク</t>
    </rPh>
    <rPh sb="4" eb="5">
      <t>ニチ</t>
    </rPh>
    <rPh sb="5" eb="7">
      <t>イジョウ</t>
    </rPh>
    <rPh sb="8" eb="10">
      <t>バアイ</t>
    </rPh>
    <rPh sb="11" eb="12">
      <t>ホン</t>
    </rPh>
    <phoneticPr fontId="7"/>
  </si>
  <si>
    <t>大学、短大、
専門学校</t>
    <phoneticPr fontId="7"/>
  </si>
  <si>
    <t>教員・指導者</t>
    <rPh sb="0" eb="2">
      <t>キョウイン</t>
    </rPh>
    <rPh sb="3" eb="6">
      <t>シドウシャ</t>
    </rPh>
    <phoneticPr fontId="7"/>
  </si>
  <si>
    <t>教員・指導者
以外</t>
    <rPh sb="0" eb="2">
      <t>キョウイン</t>
    </rPh>
    <rPh sb="3" eb="6">
      <t>シドウシャ</t>
    </rPh>
    <rPh sb="7" eb="9">
      <t>イガイ</t>
    </rPh>
    <phoneticPr fontId="7"/>
  </si>
  <si>
    <t>外国人利用者の
有無</t>
    <rPh sb="0" eb="6">
      <t>ガイコクジンリヨウシャ</t>
    </rPh>
    <rPh sb="8" eb="10">
      <t>ウム</t>
    </rPh>
    <phoneticPr fontId="7"/>
  </si>
  <si>
    <t>無し</t>
    <rPh sb="0" eb="1">
      <t>ナ</t>
    </rPh>
    <phoneticPr fontId="7"/>
  </si>
  <si>
    <t>有り</t>
    <rPh sb="0" eb="1">
      <t>ア</t>
    </rPh>
    <phoneticPr fontId="7"/>
  </si>
  <si>
    <t>※有りの場合、入所受付時に人数・国籍を確認いたします</t>
    <rPh sb="1" eb="2">
      <t>ア</t>
    </rPh>
    <rPh sb="4" eb="6">
      <t>バアイ</t>
    </rPh>
    <rPh sb="7" eb="9">
      <t>ニュウショ</t>
    </rPh>
    <rPh sb="9" eb="12">
      <t>ウケツケジ</t>
    </rPh>
    <rPh sb="13" eb="15">
      <t>ニンズウ</t>
    </rPh>
    <rPh sb="16" eb="18">
      <t>コクセキ</t>
    </rPh>
    <rPh sb="19" eb="21">
      <t>カクニン</t>
    </rPh>
    <phoneticPr fontId="7"/>
  </si>
  <si>
    <r>
      <t>②支払関係</t>
    </r>
    <r>
      <rPr>
        <b/>
        <sz val="12"/>
        <rFont val="UD デジタル 教科書体 N-R"/>
        <family val="1"/>
        <charset val="128"/>
      </rPr>
      <t>（裏面をご記入ください）</t>
    </r>
    <rPh sb="1" eb="3">
      <t>シハラ</t>
    </rPh>
    <rPh sb="3" eb="5">
      <t>カンケイ</t>
    </rPh>
    <rPh sb="6" eb="8">
      <t>リメン</t>
    </rPh>
    <rPh sb="10" eb="12">
      <t>キニュウ</t>
    </rPh>
    <phoneticPr fontId="15"/>
  </si>
  <si>
    <t>③利用期間中の写真・動画の広報用SNS等への掲載</t>
    <rPh sb="1" eb="3">
      <t>リヨウ</t>
    </rPh>
    <rPh sb="3" eb="5">
      <t>キカン</t>
    </rPh>
    <rPh sb="5" eb="6">
      <t>ナカ</t>
    </rPh>
    <rPh sb="7" eb="9">
      <t>シャシン</t>
    </rPh>
    <rPh sb="10" eb="12">
      <t>ドウガ</t>
    </rPh>
    <rPh sb="13" eb="15">
      <t>コウホウ</t>
    </rPh>
    <rPh sb="15" eb="16">
      <t>ヨウ</t>
    </rPh>
    <rPh sb="19" eb="20">
      <t>トウ</t>
    </rPh>
    <rPh sb="22" eb="24">
      <t>ケイサイ</t>
    </rPh>
    <phoneticPr fontId="15"/>
  </si>
  <si>
    <t>掲載しても構わない</t>
    <rPh sb="0" eb="2">
      <t>ケイサイ</t>
    </rPh>
    <rPh sb="5" eb="6">
      <t>カマ</t>
    </rPh>
    <phoneticPr fontId="15"/>
  </si>
  <si>
    <t>掲載不可</t>
    <rPh sb="0" eb="2">
      <t>ケイサイ</t>
    </rPh>
    <rPh sb="2" eb="4">
      <t>フカ</t>
    </rPh>
    <phoneticPr fontId="15"/>
  </si>
  <si>
    <t>請求内容</t>
    <rPh sb="0" eb="2">
      <t>セイキュウ</t>
    </rPh>
    <rPh sb="2" eb="4">
      <t>ナイヨウ</t>
    </rPh>
    <phoneticPr fontId="15"/>
  </si>
  <si>
    <t>・宿泊施設利用料</t>
    <rPh sb="1" eb="3">
      <t>シュクハク</t>
    </rPh>
    <rPh sb="3" eb="8">
      <t>シセツリヨウリョウ</t>
    </rPh>
    <phoneticPr fontId="15"/>
  </si>
  <si>
    <t>・日帰り施設利用料</t>
    <rPh sb="1" eb="3">
      <t>ヒガエ</t>
    </rPh>
    <rPh sb="4" eb="6">
      <t>シセツ</t>
    </rPh>
    <rPh sb="6" eb="9">
      <t>リヨウリョウ</t>
    </rPh>
    <phoneticPr fontId="15"/>
  </si>
  <si>
    <t>・食事料金</t>
    <rPh sb="1" eb="3">
      <t>ショクジ</t>
    </rPh>
    <rPh sb="3" eb="5">
      <t>リョウキン</t>
    </rPh>
    <phoneticPr fontId="15"/>
  </si>
  <si>
    <t>・教材費</t>
    <rPh sb="1" eb="3">
      <t>キョウザイ</t>
    </rPh>
    <rPh sb="3" eb="4">
      <t>ヒ</t>
    </rPh>
    <phoneticPr fontId="15"/>
  </si>
  <si>
    <t>・講師室使用料</t>
    <rPh sb="1" eb="3">
      <t>コウシ</t>
    </rPh>
    <rPh sb="3" eb="4">
      <t>シツ</t>
    </rPh>
    <rPh sb="4" eb="6">
      <t>シヨウ</t>
    </rPh>
    <rPh sb="6" eb="7">
      <t>リョウ</t>
    </rPh>
    <phoneticPr fontId="15"/>
  </si>
  <si>
    <t>・特定活動研修費</t>
    <rPh sb="1" eb="3">
      <t>トクテイ</t>
    </rPh>
    <rPh sb="3" eb="5">
      <t>カツドウ</t>
    </rPh>
    <rPh sb="5" eb="7">
      <t>ケンシュウ</t>
    </rPh>
    <rPh sb="7" eb="8">
      <t>ヒ</t>
    </rPh>
    <phoneticPr fontId="15"/>
  </si>
  <si>
    <t>支払方法</t>
    <rPh sb="0" eb="2">
      <t>シハラ</t>
    </rPh>
    <rPh sb="2" eb="4">
      <t>ホウホウ</t>
    </rPh>
    <phoneticPr fontId="15"/>
  </si>
  <si>
    <r>
      <t>当日現金払い</t>
    </r>
    <r>
      <rPr>
        <sz val="9"/>
        <rFont val="UD デジタル 教科書体 N-R"/>
        <family val="1"/>
        <charset val="128"/>
      </rPr>
      <t>（売店）</t>
    </r>
    <rPh sb="0" eb="2">
      <t>トウジツ</t>
    </rPh>
    <rPh sb="2" eb="4">
      <t>ゲンキン</t>
    </rPh>
    <rPh sb="4" eb="5">
      <t>ハラ</t>
    </rPh>
    <rPh sb="7" eb="9">
      <t>バイテン</t>
    </rPh>
    <phoneticPr fontId="15"/>
  </si>
  <si>
    <r>
      <t>銀行振込</t>
    </r>
    <r>
      <rPr>
        <sz val="9"/>
        <rFont val="UD デジタル 教科書体 N-R"/>
        <family val="1"/>
        <charset val="128"/>
      </rPr>
      <t>（振込手数料有り）</t>
    </r>
    <rPh sb="0" eb="2">
      <t>ギンコウ</t>
    </rPh>
    <rPh sb="2" eb="4">
      <t>フリコミ</t>
    </rPh>
    <rPh sb="5" eb="7">
      <t>フリコミ</t>
    </rPh>
    <rPh sb="7" eb="10">
      <t>テスウリョウ</t>
    </rPh>
    <rPh sb="10" eb="11">
      <t>ア</t>
    </rPh>
    <phoneticPr fontId="15"/>
  </si>
  <si>
    <r>
      <t>コンビニ払い</t>
    </r>
    <r>
      <rPr>
        <sz val="9"/>
        <rFont val="UD デジタル 教科書体 N-R"/>
        <family val="1"/>
        <charset val="128"/>
      </rPr>
      <t>（手数料140円）</t>
    </r>
    <rPh sb="4" eb="5">
      <t>バラ</t>
    </rPh>
    <rPh sb="7" eb="10">
      <t>テスウリョウ</t>
    </rPh>
    <rPh sb="13" eb="14">
      <t>エン</t>
    </rPh>
    <phoneticPr fontId="15"/>
  </si>
  <si>
    <t>※現金払いは売店営業時間内（8：30～18：00）のみ対応可能です</t>
    <rPh sb="1" eb="3">
      <t>ゲンキン</t>
    </rPh>
    <rPh sb="3" eb="4">
      <t>ハラ</t>
    </rPh>
    <rPh sb="6" eb="8">
      <t>バイテン</t>
    </rPh>
    <rPh sb="8" eb="10">
      <t>エイギョウ</t>
    </rPh>
    <rPh sb="10" eb="12">
      <t>ジカン</t>
    </rPh>
    <rPh sb="12" eb="13">
      <t>ナイ</t>
    </rPh>
    <rPh sb="27" eb="29">
      <t>タイオウ</t>
    </rPh>
    <rPh sb="29" eb="31">
      <t>カノウ</t>
    </rPh>
    <phoneticPr fontId="15"/>
  </si>
  <si>
    <r>
      <t>電子決済</t>
    </r>
    <r>
      <rPr>
        <sz val="9"/>
        <rFont val="UD デジタル 教科書体 N-R"/>
        <family val="1"/>
        <charset val="128"/>
      </rPr>
      <t>（手数料140円）</t>
    </r>
    <rPh sb="0" eb="2">
      <t>デンシ</t>
    </rPh>
    <rPh sb="2" eb="4">
      <t>ケッサイ</t>
    </rPh>
    <rPh sb="5" eb="8">
      <t>テスウリョウ</t>
    </rPh>
    <rPh sb="11" eb="12">
      <t>エン</t>
    </rPh>
    <phoneticPr fontId="15"/>
  </si>
  <si>
    <t>請求書発行・支払
のタイミング</t>
    <rPh sb="0" eb="3">
      <t>セイキュウショ</t>
    </rPh>
    <rPh sb="3" eb="5">
      <t>ハッコウ</t>
    </rPh>
    <rPh sb="6" eb="8">
      <t>シハラ</t>
    </rPh>
    <phoneticPr fontId="15"/>
  </si>
  <si>
    <t>入所受付後</t>
    <rPh sb="0" eb="2">
      <t>ニュウショ</t>
    </rPh>
    <rPh sb="2" eb="4">
      <t>ウケツケ</t>
    </rPh>
    <rPh sb="4" eb="5">
      <t>ゴ</t>
    </rPh>
    <phoneticPr fontId="15"/>
  </si>
  <si>
    <t>※</t>
    <phoneticPr fontId="15"/>
  </si>
  <si>
    <t>請求書発行後の人数変更等はできません。</t>
    <rPh sb="0" eb="3">
      <t>セイキュウショ</t>
    </rPh>
    <rPh sb="3" eb="5">
      <t>ハッコウ</t>
    </rPh>
    <rPh sb="5" eb="6">
      <t>ゴ</t>
    </rPh>
    <rPh sb="7" eb="9">
      <t>ニンズウ</t>
    </rPh>
    <rPh sb="9" eb="11">
      <t>ヘンコウ</t>
    </rPh>
    <rPh sb="11" eb="12">
      <t>トウ</t>
    </rPh>
    <phoneticPr fontId="15"/>
  </si>
  <si>
    <t>後日の返金は一切お受けできません。最終人数を確実に確認ください。</t>
    <rPh sb="0" eb="2">
      <t>ゴジツ</t>
    </rPh>
    <rPh sb="3" eb="5">
      <t>ヘンキン</t>
    </rPh>
    <rPh sb="6" eb="8">
      <t>イッサイ</t>
    </rPh>
    <rPh sb="9" eb="10">
      <t>ウ</t>
    </rPh>
    <rPh sb="17" eb="19">
      <t>サイシュウ</t>
    </rPh>
    <rPh sb="19" eb="21">
      <t>ニンズウ</t>
    </rPh>
    <rPh sb="22" eb="24">
      <t>カクジツ</t>
    </rPh>
    <rPh sb="25" eb="27">
      <t>カクニン</t>
    </rPh>
    <phoneticPr fontId="15"/>
  </si>
  <si>
    <t>⑤</t>
    <phoneticPr fontId="7"/>
  </si>
  <si>
    <t>入力済</t>
    <rPh sb="0" eb="2">
      <t>ニュウリョク</t>
    </rPh>
    <rPh sb="2" eb="3">
      <t>スミ</t>
    </rPh>
    <phoneticPr fontId="7"/>
  </si>
  <si>
    <t>入力無し</t>
    <rPh sb="0" eb="2">
      <t>ニュウリョク</t>
    </rPh>
    <rPh sb="2" eb="3">
      <t>ナ</t>
    </rPh>
    <phoneticPr fontId="7"/>
  </si>
  <si>
    <t>より効果的な指導のためにご記入ください。この情報はI-CAPの指導のみ利用いたします。</t>
    <phoneticPr fontId="15"/>
  </si>
  <si>
    <t>条件付きで掲載可</t>
    <rPh sb="0" eb="2">
      <t>ジョウケン</t>
    </rPh>
    <rPh sb="2" eb="3">
      <t>ツ</t>
    </rPh>
    <rPh sb="5" eb="7">
      <t>ケイサイ</t>
    </rPh>
    <rPh sb="7" eb="8">
      <t>カ</t>
    </rPh>
    <phoneticPr fontId="7"/>
  </si>
  <si>
    <t>条件
→</t>
    <rPh sb="0" eb="2">
      <t>ジョウケン</t>
    </rPh>
    <phoneticPr fontId="7"/>
  </si>
  <si>
    <t>➡</t>
    <phoneticPr fontId="7"/>
  </si>
  <si>
    <t>氏名</t>
    <rPh sb="0" eb="1">
      <t>シ</t>
    </rPh>
    <rPh sb="1" eb="2">
      <t>ナ</t>
    </rPh>
    <phoneticPr fontId="7"/>
  </si>
  <si>
    <r>
      <rPr>
        <b/>
        <sz val="10"/>
        <rFont val="UD デジタル 教科書体 NP-R"/>
        <family val="1"/>
        <charset val="128"/>
      </rPr>
      <t>【必須】</t>
    </r>
    <r>
      <rPr>
        <sz val="10"/>
        <rFont val="UD デジタル 教科書体 NP-R"/>
        <family val="1"/>
        <charset val="128"/>
      </rPr>
      <t xml:space="preserve">緊急用車両
</t>
    </r>
    <r>
      <rPr>
        <sz val="7"/>
        <rFont val="UD デジタル 教科書体 NP-R"/>
        <family val="1"/>
        <charset val="128"/>
      </rPr>
      <t>※急病人等が出た際の搬送車両
必ず1台以上ご準備ください</t>
    </r>
    <rPh sb="1" eb="3">
      <t>ヒッス</t>
    </rPh>
    <rPh sb="4" eb="7">
      <t>キンキュウヨウ</t>
    </rPh>
    <rPh sb="7" eb="9">
      <t>シャリョウ</t>
    </rPh>
    <rPh sb="11" eb="13">
      <t>キュウビョウ</t>
    </rPh>
    <rPh sb="13" eb="14">
      <t>ニン</t>
    </rPh>
    <rPh sb="14" eb="15">
      <t>ナド</t>
    </rPh>
    <rPh sb="16" eb="17">
      <t>デ</t>
    </rPh>
    <rPh sb="18" eb="19">
      <t>サイ</t>
    </rPh>
    <rPh sb="20" eb="22">
      <t>ハンソウ</t>
    </rPh>
    <rPh sb="22" eb="24">
      <t>シャリョウ</t>
    </rPh>
    <rPh sb="25" eb="26">
      <t>カナラ</t>
    </rPh>
    <rPh sb="28" eb="29">
      <t>ダイ</t>
    </rPh>
    <rPh sb="29" eb="31">
      <t>イジョウ</t>
    </rPh>
    <rPh sb="32" eb="34">
      <t>ジュンビ</t>
    </rPh>
    <phoneticPr fontId="7"/>
  </si>
  <si>
    <t>特定の政党を支持し、又はこれに反対するための政治教育その他の政治的活動を行わない</t>
    <phoneticPr fontId="7"/>
  </si>
  <si>
    <t>特定の宗教を支持し、又はこれに反対するための宗教教育その他の宗教的活動を行わない</t>
  </si>
  <si>
    <t>入所式等でｵﾘｴﾝﾃｰｼｮﾝ動画を視聴する</t>
    <rPh sb="0" eb="2">
      <t>ニュウショ</t>
    </rPh>
    <rPh sb="2" eb="3">
      <t>シキ</t>
    </rPh>
    <rPh sb="3" eb="4">
      <t>ナド</t>
    </rPh>
    <rPh sb="14" eb="16">
      <t>ドウガ</t>
    </rPh>
    <rPh sb="17" eb="19">
      <t>シチョウ</t>
    </rPh>
    <phoneticPr fontId="7"/>
  </si>
  <si>
    <t>事前にｵﾘｴﾝﾃｰｼｮﾝ動画を視聴し来所する</t>
    <rPh sb="0" eb="2">
      <t>ジゼン</t>
    </rPh>
    <rPh sb="12" eb="14">
      <t>ドウガ</t>
    </rPh>
    <rPh sb="15" eb="17">
      <t>シチョウ</t>
    </rPh>
    <rPh sb="18" eb="20">
      <t>ライショ</t>
    </rPh>
    <phoneticPr fontId="7"/>
  </si>
  <si>
    <t>台</t>
    <rPh sb="0" eb="1">
      <t>ダイ</t>
    </rPh>
    <phoneticPr fontId="7"/>
  </si>
  <si>
    <r>
      <t>※</t>
    </r>
    <r>
      <rPr>
        <b/>
        <sz val="8"/>
        <color theme="0" tint="-0.499984740745262"/>
        <rFont val="UD デジタル 教科書体 NP-R"/>
        <family val="1"/>
        <charset val="128"/>
      </rPr>
      <t>有</t>
    </r>
    <r>
      <rPr>
        <sz val="8"/>
        <color theme="0" tint="-0.499984740745262"/>
        <rFont val="UD デジタル 教科書体 NP-R"/>
        <family val="1"/>
        <charset val="128"/>
      </rPr>
      <t>の場合は右欄の備考・伝達事項に詳細を記載</t>
    </r>
    <rPh sb="1" eb="2">
      <t>アリ</t>
    </rPh>
    <rPh sb="3" eb="5">
      <t>バアイ</t>
    </rPh>
    <rPh sb="6" eb="7">
      <t>ミギ</t>
    </rPh>
    <rPh sb="7" eb="8">
      <t>ラン</t>
    </rPh>
    <rPh sb="9" eb="11">
      <t>ビコウ</t>
    </rPh>
    <rPh sb="12" eb="14">
      <t>デンタツ</t>
    </rPh>
    <rPh sb="14" eb="16">
      <t>ジコウ</t>
    </rPh>
    <rPh sb="17" eb="19">
      <t>ショウサイ</t>
    </rPh>
    <rPh sb="20" eb="22">
      <t>キサイ</t>
    </rPh>
    <phoneticPr fontId="7"/>
  </si>
  <si>
    <r>
      <t>・本用紙は，利用日の２か月前までに提出してください。　他団体との調整が必要なため，</t>
    </r>
    <r>
      <rPr>
        <u/>
        <sz val="8"/>
        <rFont val="UD デジタル 教科書体 NP-R"/>
        <family val="1"/>
        <charset val="128"/>
      </rPr>
      <t>２か月前までに申込書の提出がない場合，希望通りの活動ができない場合がございます</t>
    </r>
    <r>
      <rPr>
        <sz val="8"/>
        <rFont val="UD デジタル 教科書体 NP-R"/>
        <family val="1"/>
        <charset val="128"/>
      </rPr>
      <t>。
・ご記入いただいた個人情報は，当機構の規程等に基づき適切に管理し，今回の利用手続き，次年度以降の案内及び当施設からの情報提供のみに使用し，  法令等に定める場合を除いて第三者に開示することはありません。</t>
    </r>
    <rPh sb="1" eb="2">
      <t>ホン</t>
    </rPh>
    <rPh sb="2" eb="4">
      <t>ヨウシ</t>
    </rPh>
    <rPh sb="6" eb="9">
      <t>リヨウビ</t>
    </rPh>
    <rPh sb="12" eb="13">
      <t>ゲツ</t>
    </rPh>
    <rPh sb="13" eb="14">
      <t>マエ</t>
    </rPh>
    <rPh sb="17" eb="19">
      <t>テイシュツ</t>
    </rPh>
    <phoneticPr fontId="7"/>
  </si>
  <si>
    <r>
      <t xml:space="preserve">特別な配慮の有無
</t>
    </r>
    <r>
      <rPr>
        <sz val="6"/>
        <rFont val="UD デジタル 教科書体 NP-R"/>
        <family val="1"/>
        <charset val="128"/>
      </rPr>
      <t>(</t>
    </r>
    <r>
      <rPr>
        <u/>
        <sz val="6"/>
        <rFont val="UD デジタル 教科書体 NP-R"/>
        <family val="1"/>
        <charset val="128"/>
      </rPr>
      <t>どちらかに</t>
    </r>
    <r>
      <rPr>
        <u/>
        <sz val="6"/>
        <rFont val="Segoe UI Symbol"/>
        <family val="1"/>
      </rPr>
      <t>☑</t>
    </r>
    <r>
      <rPr>
        <u/>
        <sz val="6"/>
        <rFont val="UD デジタル 教科書体 NP-R"/>
        <family val="1"/>
        <charset val="128"/>
      </rPr>
      <t>)</t>
    </r>
    <rPh sb="0" eb="2">
      <t>トクベツ</t>
    </rPh>
    <rPh sb="3" eb="5">
      <t>ハイリョ</t>
    </rPh>
    <rPh sb="6" eb="8">
      <t>ウム</t>
    </rPh>
    <phoneticPr fontId="7"/>
  </si>
  <si>
    <t>団体住所</t>
    <rPh sb="0" eb="2">
      <t>ダンタイ</t>
    </rPh>
    <rPh sb="2" eb="4">
      <t>ジュウショ</t>
    </rPh>
    <phoneticPr fontId="7"/>
  </si>
  <si>
    <t>電話番号</t>
    <rPh sb="0" eb="4">
      <t>デンワバンゴウ</t>
    </rPh>
    <phoneticPr fontId="7"/>
  </si>
  <si>
    <t>振込予定日</t>
    <rPh sb="0" eb="2">
      <t>フリコミ</t>
    </rPh>
    <rPh sb="2" eb="4">
      <t>ヨテイ</t>
    </rPh>
    <rPh sb="4" eb="5">
      <t>ビ</t>
    </rPh>
    <phoneticPr fontId="7"/>
  </si>
  <si>
    <t>〒</t>
    <phoneticPr fontId="7"/>
  </si>
  <si>
    <t>役職</t>
    <rPh sb="0" eb="2">
      <t>ヤクショク</t>
    </rPh>
    <phoneticPr fontId="7"/>
  </si>
  <si>
    <t>氏名</t>
    <rPh sb="0" eb="2">
      <t>シメイ</t>
    </rPh>
    <phoneticPr fontId="7"/>
  </si>
  <si>
    <t>月</t>
    <rPh sb="0" eb="1">
      <t>ツキ</t>
    </rPh>
    <phoneticPr fontId="7"/>
  </si>
  <si>
    <t>日</t>
    <rPh sb="0" eb="1">
      <t>ニチ</t>
    </rPh>
    <phoneticPr fontId="7"/>
  </si>
  <si>
    <r>
      <rPr>
        <b/>
        <sz val="12"/>
        <rFont val="UD デジタル 教科書体 N-R"/>
        <family val="1"/>
        <charset val="128"/>
      </rPr>
      <t>請求書・領収書宛名</t>
    </r>
    <r>
      <rPr>
        <b/>
        <sz val="11"/>
        <rFont val="UD デジタル 教科書体 N-R"/>
        <family val="1"/>
        <charset val="128"/>
      </rPr>
      <t xml:space="preserve">
</t>
    </r>
    <r>
      <rPr>
        <sz val="9"/>
        <rFont val="UD デジタル 教科書体 N-R"/>
        <family val="1"/>
        <charset val="128"/>
      </rPr>
      <t>（例：○○小学校児童分</t>
    </r>
    <r>
      <rPr>
        <sz val="10"/>
        <rFont val="UD デジタル 教科書体 N-R"/>
        <family val="1"/>
        <charset val="128"/>
      </rPr>
      <t>）</t>
    </r>
    <rPh sb="0" eb="3">
      <t>セイキュウショ</t>
    </rPh>
    <rPh sb="4" eb="7">
      <t>リョウシュウショ</t>
    </rPh>
    <rPh sb="7" eb="9">
      <t>アテナ</t>
    </rPh>
    <rPh sb="11" eb="12">
      <t>レイ</t>
    </rPh>
    <rPh sb="15" eb="18">
      <t>ショウガッコウ</t>
    </rPh>
    <rPh sb="18" eb="20">
      <t>ジドウ</t>
    </rPh>
    <rPh sb="20" eb="21">
      <t>ブン</t>
    </rPh>
    <phoneticPr fontId="15"/>
  </si>
  <si>
    <r>
      <rPr>
        <b/>
        <sz val="12"/>
        <rFont val="UD デジタル 教科書体 N-R"/>
        <family val="1"/>
        <charset val="128"/>
      </rPr>
      <t>人数・数量内訳</t>
    </r>
    <r>
      <rPr>
        <sz val="12"/>
        <rFont val="UD デジタル 教科書体 N-R"/>
        <family val="1"/>
        <charset val="128"/>
      </rPr>
      <t xml:space="preserve">
</t>
    </r>
    <r>
      <rPr>
        <u val="double"/>
        <sz val="9"/>
        <rFont val="UD デジタル 教科書体 N-R"/>
        <family val="1"/>
        <charset val="128"/>
      </rPr>
      <t>（</t>
    </r>
    <r>
      <rPr>
        <b/>
        <u val="double"/>
        <sz val="9"/>
        <rFont val="UD デジタル 教科書体 N-R"/>
        <family val="1"/>
        <charset val="128"/>
      </rPr>
      <t>請求書・領収書が複数枚の場合のみ</t>
    </r>
    <r>
      <rPr>
        <u val="double"/>
        <sz val="9"/>
        <rFont val="UD デジタル 教科書体 N-R"/>
        <family val="1"/>
        <charset val="128"/>
      </rPr>
      <t>記入）</t>
    </r>
    <rPh sb="0" eb="2">
      <t>ニンズウ</t>
    </rPh>
    <rPh sb="3" eb="5">
      <t>スウリョウ</t>
    </rPh>
    <rPh sb="5" eb="7">
      <t>ウチワケ</t>
    </rPh>
    <rPh sb="9" eb="12">
      <t>セイキュウショ</t>
    </rPh>
    <rPh sb="13" eb="16">
      <t>リョウシュウショ</t>
    </rPh>
    <rPh sb="17" eb="19">
      <t>フクスウ</t>
    </rPh>
    <rPh sb="19" eb="20">
      <t>マイ</t>
    </rPh>
    <rPh sb="21" eb="23">
      <t>バアイ</t>
    </rPh>
    <rPh sb="25" eb="27">
      <t>キニュウ</t>
    </rPh>
    <phoneticPr fontId="7"/>
  </si>
  <si>
    <r>
      <rPr>
        <b/>
        <sz val="12"/>
        <rFont val="UD デジタル 教科書体 N-R"/>
        <family val="1"/>
        <charset val="128"/>
      </rPr>
      <t>振込情報の確認</t>
    </r>
    <r>
      <rPr>
        <sz val="11"/>
        <rFont val="UD デジタル 教科書体 N-R"/>
        <family val="1"/>
        <charset val="128"/>
      </rPr>
      <t xml:space="preserve">
</t>
    </r>
    <r>
      <rPr>
        <u val="double"/>
        <sz val="9"/>
        <rFont val="UD デジタル 教科書体 N-R"/>
        <family val="1"/>
        <charset val="128"/>
      </rPr>
      <t>（</t>
    </r>
    <r>
      <rPr>
        <b/>
        <u val="double"/>
        <sz val="9"/>
        <rFont val="UD デジタル 教科書体 N-R"/>
        <family val="1"/>
        <charset val="128"/>
      </rPr>
      <t>レストラン請求を銀行振込する場合のみ</t>
    </r>
    <r>
      <rPr>
        <u val="double"/>
        <sz val="9"/>
        <rFont val="UD デジタル 教科書体 N-R"/>
        <family val="1"/>
        <charset val="128"/>
      </rPr>
      <t>記入）</t>
    </r>
    <rPh sb="0" eb="2">
      <t>フリコミ</t>
    </rPh>
    <rPh sb="2" eb="4">
      <t>ジョウホウ</t>
    </rPh>
    <rPh sb="5" eb="7">
      <t>カクニン</t>
    </rPh>
    <phoneticPr fontId="15"/>
  </si>
  <si>
    <r>
      <t xml:space="preserve">自然の家請求事項
</t>
    </r>
    <r>
      <rPr>
        <sz val="9"/>
        <rFont val="UD デジタル 教科書体 N-R"/>
        <family val="1"/>
        <charset val="128"/>
      </rPr>
      <t>自然の家事務室にて受渡し</t>
    </r>
    <rPh sb="0" eb="2">
      <t>シゼン</t>
    </rPh>
    <rPh sb="3" eb="4">
      <t>イエ</t>
    </rPh>
    <rPh sb="4" eb="6">
      <t>セイキュウ</t>
    </rPh>
    <rPh sb="6" eb="8">
      <t>ジコウ</t>
    </rPh>
    <rPh sb="9" eb="11">
      <t>シゼン</t>
    </rPh>
    <rPh sb="12" eb="13">
      <t>イエ</t>
    </rPh>
    <rPh sb="13" eb="16">
      <t>ジムシツ</t>
    </rPh>
    <rPh sb="18" eb="20">
      <t>ウケワタ</t>
    </rPh>
    <phoneticPr fontId="15"/>
  </si>
  <si>
    <r>
      <t xml:space="preserve">レストラン請求事項
</t>
    </r>
    <r>
      <rPr>
        <sz val="9"/>
        <rFont val="UD デジタル 教科書体 N-R"/>
        <family val="1"/>
        <charset val="128"/>
      </rPr>
      <t>売店にて受渡し</t>
    </r>
    <rPh sb="5" eb="7">
      <t>セイキュウ</t>
    </rPh>
    <rPh sb="7" eb="9">
      <t>ジコウ</t>
    </rPh>
    <rPh sb="10" eb="12">
      <t>バイテン</t>
    </rPh>
    <rPh sb="14" eb="16">
      <t>ウケワタ</t>
    </rPh>
    <phoneticPr fontId="15"/>
  </si>
  <si>
    <t>等</t>
    <rPh sb="0" eb="1">
      <t>ナド</t>
    </rPh>
    <phoneticPr fontId="7"/>
  </si>
  <si>
    <r>
      <t>・ゴミ袋</t>
    </r>
    <r>
      <rPr>
        <sz val="8"/>
        <rFont val="UD デジタル 教科書体 N-R"/>
        <family val="1"/>
        <charset val="128"/>
      </rPr>
      <t>（ゴミ処理代込み）</t>
    </r>
    <rPh sb="3" eb="4">
      <t>ブクロ</t>
    </rPh>
    <rPh sb="7" eb="9">
      <t>ショリ</t>
    </rPh>
    <rPh sb="9" eb="10">
      <t>ダイ</t>
    </rPh>
    <rPh sb="10" eb="11">
      <t>コ</t>
    </rPh>
    <phoneticPr fontId="15"/>
  </si>
  <si>
    <r>
      <rPr>
        <sz val="9"/>
        <color theme="0" tint="-0.499984740745262"/>
        <rFont val="UD デジタル 教科書体 N-R"/>
        <family val="1"/>
        <charset val="128"/>
      </rPr>
      <t>諫早自然の家</t>
    </r>
    <r>
      <rPr>
        <sz val="10"/>
        <color theme="0" tint="-0.499984740745262"/>
        <rFont val="UD デジタル 教科書体 N-R"/>
        <family val="1"/>
        <charset val="128"/>
      </rPr>
      <t xml:space="preserve">
</t>
    </r>
    <r>
      <rPr>
        <sz val="11"/>
        <color theme="0" tint="-0.499984740745262"/>
        <rFont val="UD デジタル 教科書体 N-R"/>
        <family val="1"/>
        <charset val="128"/>
      </rPr>
      <t>Instagram</t>
    </r>
    <rPh sb="0" eb="2">
      <t>イサハヤ</t>
    </rPh>
    <rPh sb="2" eb="4">
      <t>シゼン</t>
    </rPh>
    <rPh sb="5" eb="6">
      <t>イエ</t>
    </rPh>
    <phoneticPr fontId="7"/>
  </si>
  <si>
    <t>個人情報は、「独立行政法人国立青少年教育振興機構（以下「機構」という）が保有する個人情報の適切な管理に関する規定」等に基づき適切に管理し、この事業に関する事務にのみ使用し、法令等に定める場合を除いて第三者に開示することはありません。
また、本事業で職員等が撮影した写真や映像、制作物、感想文等の著作物を、当機構の広報等に使用する目的で、報告書や刊行物、インターネット（ソーシャルメディアサービスを含む）等に掲載することがあります。また、新聞社、雑誌社等が発行する刊行物に記事、写真を掲載することもあります。
なお、当機構がインターネット上に公開した肖像及び著作物について、本人（又は保護者）から削除依頼を受けた場合は速やかに削除します。ただし、印刷物等については対応できかねますのでご了承ください。</t>
    <rPh sb="0" eb="2">
      <t>コジン</t>
    </rPh>
    <rPh sb="2" eb="4">
      <t>ジョウホウ</t>
    </rPh>
    <rPh sb="7" eb="9">
      <t>ドクリツ</t>
    </rPh>
    <rPh sb="9" eb="11">
      <t>ギョウセイ</t>
    </rPh>
    <rPh sb="11" eb="13">
      <t>ホウジン</t>
    </rPh>
    <rPh sb="13" eb="15">
      <t>コクリツ</t>
    </rPh>
    <rPh sb="15" eb="18">
      <t>セイショウネン</t>
    </rPh>
    <rPh sb="18" eb="20">
      <t>キョウイク</t>
    </rPh>
    <rPh sb="20" eb="22">
      <t>シンコウ</t>
    </rPh>
    <rPh sb="22" eb="24">
      <t>キコウ</t>
    </rPh>
    <rPh sb="25" eb="27">
      <t>イカ</t>
    </rPh>
    <rPh sb="28" eb="30">
      <t>キコウ</t>
    </rPh>
    <rPh sb="36" eb="38">
      <t>ホユウ</t>
    </rPh>
    <rPh sb="40" eb="42">
      <t>コジン</t>
    </rPh>
    <rPh sb="42" eb="44">
      <t>ジョウホウ</t>
    </rPh>
    <rPh sb="45" eb="47">
      <t>テキセツ</t>
    </rPh>
    <rPh sb="48" eb="50">
      <t>カンリ</t>
    </rPh>
    <rPh sb="51" eb="52">
      <t>カン</t>
    </rPh>
    <rPh sb="54" eb="56">
      <t>キテイ</t>
    </rPh>
    <rPh sb="57" eb="58">
      <t>ナド</t>
    </rPh>
    <rPh sb="59" eb="60">
      <t>モト</t>
    </rPh>
    <rPh sb="62" eb="64">
      <t>テキセツ</t>
    </rPh>
    <rPh sb="65" eb="67">
      <t>カンリ</t>
    </rPh>
    <rPh sb="71" eb="73">
      <t>ジギョウ</t>
    </rPh>
    <rPh sb="74" eb="75">
      <t>カン</t>
    </rPh>
    <rPh sb="77" eb="79">
      <t>ジム</t>
    </rPh>
    <rPh sb="82" eb="84">
      <t>シヨウ</t>
    </rPh>
    <rPh sb="86" eb="88">
      <t>ホウレイ</t>
    </rPh>
    <rPh sb="88" eb="89">
      <t>トウ</t>
    </rPh>
    <rPh sb="90" eb="91">
      <t>サダ</t>
    </rPh>
    <rPh sb="93" eb="95">
      <t>バアイ</t>
    </rPh>
    <rPh sb="96" eb="97">
      <t>ノゾ</t>
    </rPh>
    <rPh sb="99" eb="102">
      <t>ダイサンシャ</t>
    </rPh>
    <rPh sb="103" eb="105">
      <t>カイジ</t>
    </rPh>
    <rPh sb="120" eb="121">
      <t>ホン</t>
    </rPh>
    <rPh sb="121" eb="123">
      <t>ジギョウ</t>
    </rPh>
    <rPh sb="124" eb="126">
      <t>ショクイン</t>
    </rPh>
    <rPh sb="126" eb="127">
      <t>トウ</t>
    </rPh>
    <rPh sb="128" eb="130">
      <t>サツエイ</t>
    </rPh>
    <rPh sb="132" eb="134">
      <t>シャシン</t>
    </rPh>
    <rPh sb="135" eb="137">
      <t>エイゾウ</t>
    </rPh>
    <rPh sb="138" eb="140">
      <t>セイサク</t>
    </rPh>
    <rPh sb="140" eb="141">
      <t>ブツ</t>
    </rPh>
    <rPh sb="142" eb="145">
      <t>カンソウブン</t>
    </rPh>
    <rPh sb="145" eb="146">
      <t>ナド</t>
    </rPh>
    <rPh sb="147" eb="150">
      <t>チョサクブツ</t>
    </rPh>
    <rPh sb="152" eb="153">
      <t>トウ</t>
    </rPh>
    <rPh sb="153" eb="155">
      <t>キコウ</t>
    </rPh>
    <rPh sb="156" eb="158">
      <t>コウホウ</t>
    </rPh>
    <rPh sb="158" eb="159">
      <t>ナド</t>
    </rPh>
    <rPh sb="160" eb="162">
      <t>シヨウ</t>
    </rPh>
    <rPh sb="164" eb="166">
      <t>モクテキ</t>
    </rPh>
    <rPh sb="168" eb="171">
      <t>ホウコクショ</t>
    </rPh>
    <rPh sb="172" eb="175">
      <t>カンコウブツ</t>
    </rPh>
    <rPh sb="198" eb="199">
      <t>フク</t>
    </rPh>
    <rPh sb="201" eb="202">
      <t>ナド</t>
    </rPh>
    <rPh sb="203" eb="205">
      <t>ケイサイ</t>
    </rPh>
    <rPh sb="218" eb="220">
      <t>シンブン</t>
    </rPh>
    <rPh sb="220" eb="221">
      <t>シャ</t>
    </rPh>
    <rPh sb="222" eb="225">
      <t>ザッシシャ</t>
    </rPh>
    <rPh sb="225" eb="226">
      <t>ナド</t>
    </rPh>
    <rPh sb="227" eb="229">
      <t>ハッコウ</t>
    </rPh>
    <rPh sb="231" eb="234">
      <t>カンコウブツ</t>
    </rPh>
    <rPh sb="235" eb="237">
      <t>キジ</t>
    </rPh>
    <rPh sb="238" eb="240">
      <t>シャシン</t>
    </rPh>
    <rPh sb="241" eb="243">
      <t>ケイサイ</t>
    </rPh>
    <rPh sb="257" eb="258">
      <t>トウ</t>
    </rPh>
    <rPh sb="258" eb="260">
      <t>キコウ</t>
    </rPh>
    <rPh sb="268" eb="269">
      <t>ウエ</t>
    </rPh>
    <rPh sb="270" eb="272">
      <t>コウカイ</t>
    </rPh>
    <rPh sb="274" eb="276">
      <t>ショウゾウ</t>
    </rPh>
    <rPh sb="276" eb="277">
      <t>オヨ</t>
    </rPh>
    <rPh sb="278" eb="281">
      <t>チョサクブツ</t>
    </rPh>
    <rPh sb="286" eb="288">
      <t>ホンニン</t>
    </rPh>
    <rPh sb="289" eb="290">
      <t>マタ</t>
    </rPh>
    <rPh sb="291" eb="294">
      <t>ホゴシャ</t>
    </rPh>
    <rPh sb="297" eb="299">
      <t>サクジョ</t>
    </rPh>
    <rPh sb="299" eb="301">
      <t>イライ</t>
    </rPh>
    <rPh sb="302" eb="303">
      <t>ウ</t>
    </rPh>
    <rPh sb="305" eb="307">
      <t>バアイ</t>
    </rPh>
    <rPh sb="308" eb="309">
      <t>スミ</t>
    </rPh>
    <rPh sb="312" eb="314">
      <t>サクジョ</t>
    </rPh>
    <rPh sb="322" eb="325">
      <t>インサツブツ</t>
    </rPh>
    <rPh sb="325" eb="326">
      <t>ナド</t>
    </rPh>
    <rPh sb="331" eb="333">
      <t>タイオウ</t>
    </rPh>
    <rPh sb="342" eb="344">
      <t>リョウショウ</t>
    </rPh>
    <phoneticPr fontId="15"/>
  </si>
  <si>
    <r>
      <rPr>
        <sz val="9"/>
        <color theme="0" tint="-0.499984740745262"/>
        <rFont val="UD デジタル 教科書体 N-R"/>
        <family val="1"/>
        <charset val="128"/>
      </rPr>
      <t>※</t>
    </r>
    <r>
      <rPr>
        <sz val="10"/>
        <color theme="0" tint="-0.499984740745262"/>
        <rFont val="UD デジタル 教科書体 N-R"/>
        <family val="1"/>
        <charset val="128"/>
      </rPr>
      <t>請求日</t>
    </r>
    <r>
      <rPr>
        <sz val="9"/>
        <color theme="0" tint="-0.499984740745262"/>
        <rFont val="UD デジタル 教科書体 N-R"/>
        <family val="1"/>
        <charset val="128"/>
      </rPr>
      <t>より</t>
    </r>
    <r>
      <rPr>
        <sz val="10"/>
        <color theme="0" tint="-0.499984740745262"/>
        <rFont val="UD デジタル 教科書体 N-R"/>
        <family val="1"/>
        <charset val="128"/>
      </rPr>
      <t>10日以内</t>
    </r>
    <r>
      <rPr>
        <sz val="9"/>
        <color theme="0" tint="-0.499984740745262"/>
        <rFont val="UD デジタル 教科書体 N-R"/>
        <family val="1"/>
        <charset val="128"/>
      </rPr>
      <t>をおすすめしています</t>
    </r>
    <rPh sb="1" eb="3">
      <t>セイキュウ</t>
    </rPh>
    <rPh sb="3" eb="4">
      <t>ビ</t>
    </rPh>
    <rPh sb="8" eb="9">
      <t>ニチ</t>
    </rPh>
    <rPh sb="9" eb="11">
      <t>イナイ</t>
    </rPh>
    <phoneticPr fontId="7"/>
  </si>
  <si>
    <t>代表者又は
担当者情報</t>
    <rPh sb="0" eb="2">
      <t>ダイヒョウ</t>
    </rPh>
    <rPh sb="2" eb="3">
      <t>シャ</t>
    </rPh>
    <rPh sb="3" eb="4">
      <t>マタ</t>
    </rPh>
    <rPh sb="6" eb="9">
      <t>タントウシャ</t>
    </rPh>
    <rPh sb="9" eb="11">
      <t>ジョウホウ</t>
    </rPh>
    <phoneticPr fontId="7"/>
  </si>
  <si>
    <t>１日目</t>
    <rPh sb="1" eb="2">
      <t>ニチ</t>
    </rPh>
    <rPh sb="2" eb="3">
      <t>メ</t>
    </rPh>
    <phoneticPr fontId="7"/>
  </si>
  <si>
    <t>２日目</t>
    <rPh sb="1" eb="2">
      <t>ニチ</t>
    </rPh>
    <rPh sb="2" eb="3">
      <t>メ</t>
    </rPh>
    <phoneticPr fontId="7"/>
  </si>
  <si>
    <t>３日目</t>
    <rPh sb="1" eb="2">
      <t>ニチ</t>
    </rPh>
    <rPh sb="2" eb="3">
      <t>メ</t>
    </rPh>
    <phoneticPr fontId="7"/>
  </si>
  <si>
    <t>こちらから提出が必要な書類と時期を確認できます</t>
    <rPh sb="5" eb="7">
      <t>テイシュツ</t>
    </rPh>
    <rPh sb="14" eb="16">
      <t>ジキ</t>
    </rPh>
    <phoneticPr fontId="15"/>
  </si>
  <si>
    <t>電話</t>
    <rPh sb="0" eb="2">
      <t>デンワ</t>
    </rPh>
    <phoneticPr fontId="7"/>
  </si>
  <si>
    <t>FAX</t>
    <phoneticPr fontId="7"/>
  </si>
  <si>
    <t>E-mail</t>
    <phoneticPr fontId="7"/>
  </si>
  <si>
    <t>0957-25-9115</t>
    <phoneticPr fontId="7"/>
  </si>
  <si>
    <t>isahaya-sui@niye.go.jp</t>
    <phoneticPr fontId="7"/>
  </si>
  <si>
    <r>
      <t>0957-25-9111</t>
    </r>
    <r>
      <rPr>
        <sz val="11"/>
        <rFont val="UD デジタル 教科書体 N-R"/>
        <family val="1"/>
        <charset val="128"/>
      </rPr>
      <t>（8：30～17：15）</t>
    </r>
    <phoneticPr fontId="7"/>
  </si>
  <si>
    <t>その他</t>
    <rPh sb="2" eb="3">
      <t>タ</t>
    </rPh>
    <phoneticPr fontId="7"/>
  </si>
  <si>
    <t>クロカンコース</t>
    <phoneticPr fontId="7"/>
  </si>
  <si>
    <t>自然散策</t>
    <rPh sb="0" eb="2">
      <t>シゼン</t>
    </rPh>
    <rPh sb="2" eb="4">
      <t>サンサク</t>
    </rPh>
    <phoneticPr fontId="7"/>
  </si>
  <si>
    <t>食事・教材注文書</t>
    <rPh sb="0" eb="2">
      <t>ショクジ</t>
    </rPh>
    <rPh sb="3" eb="5">
      <t>キョウザイ</t>
    </rPh>
    <rPh sb="5" eb="7">
      <t>チュウモン</t>
    </rPh>
    <rPh sb="7" eb="8">
      <t>ショ</t>
    </rPh>
    <phoneticPr fontId="7"/>
  </si>
  <si>
    <t>利用団体カード</t>
    <rPh sb="0" eb="2">
      <t>リヨウ</t>
    </rPh>
    <rPh sb="2" eb="4">
      <t>ダンタイ</t>
    </rPh>
    <phoneticPr fontId="7"/>
  </si>
  <si>
    <t>目次へ</t>
    <rPh sb="0" eb="2">
      <t>モクジ</t>
    </rPh>
    <phoneticPr fontId="7"/>
  </si>
  <si>
    <r>
      <t>利用区分</t>
    </r>
    <r>
      <rPr>
        <u/>
        <sz val="8"/>
        <rFont val="UD デジタル 教科書体 NP-R"/>
        <family val="1"/>
        <charset val="128"/>
      </rPr>
      <t>(プルダウン選択）</t>
    </r>
    <rPh sb="0" eb="2">
      <t>リヨウ</t>
    </rPh>
    <rPh sb="2" eb="4">
      <t>クブン</t>
    </rPh>
    <rPh sb="10" eb="12">
      <t>センタク</t>
    </rPh>
    <phoneticPr fontId="7"/>
  </si>
  <si>
    <t>宿泊・日帰り</t>
    <rPh sb="0" eb="2">
      <t>シュクハク</t>
    </rPh>
    <rPh sb="3" eb="5">
      <t>ヒガエ</t>
    </rPh>
    <phoneticPr fontId="7"/>
  </si>
  <si>
    <t>宿泊</t>
    <rPh sb="0" eb="2">
      <t>シュクハク</t>
    </rPh>
    <phoneticPr fontId="7"/>
  </si>
  <si>
    <t>日帰り</t>
    <rPh sb="0" eb="2">
      <t>ヒガエ</t>
    </rPh>
    <phoneticPr fontId="7"/>
  </si>
  <si>
    <t>活動プログラム</t>
    <rPh sb="0" eb="2">
      <t>カツドウ</t>
    </rPh>
    <phoneticPr fontId="7"/>
  </si>
  <si>
    <t>利用団体名簿</t>
    <rPh sb="0" eb="2">
      <t>リヨウ</t>
    </rPh>
    <rPh sb="2" eb="4">
      <t>ダンタイ</t>
    </rPh>
    <rPh sb="4" eb="6">
      <t>メイボ</t>
    </rPh>
    <phoneticPr fontId="7"/>
  </si>
  <si>
    <t>諫早市立白木峰小学校</t>
    <rPh sb="0" eb="4">
      <t>イサハヤシリツ</t>
    </rPh>
    <rPh sb="4" eb="6">
      <t>シラキ</t>
    </rPh>
    <rPh sb="6" eb="7">
      <t>ミネ</t>
    </rPh>
    <rPh sb="7" eb="10">
      <t>ショウガッコウ</t>
    </rPh>
    <phoneticPr fontId="7"/>
  </si>
  <si>
    <t>10</t>
    <phoneticPr fontId="7"/>
  </si>
  <si>
    <t>30</t>
    <phoneticPr fontId="7"/>
  </si>
  <si>
    <t>14</t>
    <phoneticPr fontId="7"/>
  </si>
  <si>
    <t>0957-25-9111</t>
    <phoneticPr fontId="7"/>
  </si>
  <si>
    <t>1</t>
    <phoneticPr fontId="7"/>
  </si>
  <si>
    <t>事前にマイクロバス送迎を申込まれた場合のみ記入</t>
    <rPh sb="0" eb="2">
      <t>ジゼン</t>
    </rPh>
    <rPh sb="9" eb="11">
      <t>ソウゲイ</t>
    </rPh>
    <rPh sb="12" eb="14">
      <t>モウシコミ</t>
    </rPh>
    <rPh sb="17" eb="19">
      <t>バアイ</t>
    </rPh>
    <rPh sb="21" eb="23">
      <t>キニュウ</t>
    </rPh>
    <phoneticPr fontId="7"/>
  </si>
  <si>
    <t>4G</t>
    <phoneticPr fontId="7"/>
  </si>
  <si>
    <t>諫早市立白木峰小学校</t>
    <rPh sb="0" eb="4">
      <t>イサハヤシリツ</t>
    </rPh>
    <rPh sb="4" eb="10">
      <t>シラキミネショウガッコウ</t>
    </rPh>
    <phoneticPr fontId="7"/>
  </si>
  <si>
    <t>不要</t>
    <rPh sb="0" eb="2">
      <t>フヨウ</t>
    </rPh>
    <phoneticPr fontId="7"/>
  </si>
  <si>
    <t>水筒補給
（プルダウン選択）</t>
    <rPh sb="0" eb="2">
      <t>スイトウ</t>
    </rPh>
    <rPh sb="2" eb="4">
      <t>ホキュウ</t>
    </rPh>
    <rPh sb="11" eb="13">
      <t>センタク</t>
    </rPh>
    <phoneticPr fontId="7"/>
  </si>
  <si>
    <t>熱いお茶</t>
    <rPh sb="0" eb="1">
      <t>アツ</t>
    </rPh>
    <rPh sb="3" eb="4">
      <t>チャ</t>
    </rPh>
    <phoneticPr fontId="7"/>
  </si>
  <si>
    <t>冷水</t>
    <rPh sb="0" eb="2">
      <t>レイスイ</t>
    </rPh>
    <phoneticPr fontId="7"/>
  </si>
  <si>
    <t>不要</t>
    <rPh sb="0" eb="2">
      <t>フヨウ</t>
    </rPh>
    <phoneticPr fontId="7"/>
  </si>
  <si>
    <t>熱いお茶・冷水・不要</t>
    <rPh sb="0" eb="1">
      <t>アツ</t>
    </rPh>
    <rPh sb="3" eb="4">
      <t>チャ</t>
    </rPh>
    <rPh sb="5" eb="7">
      <t>レイスイ</t>
    </rPh>
    <rPh sb="8" eb="10">
      <t>フヨウ</t>
    </rPh>
    <phoneticPr fontId="7"/>
  </si>
  <si>
    <r>
      <t>※</t>
    </r>
    <r>
      <rPr>
        <b/>
        <u/>
        <sz val="9"/>
        <rFont val="UD デジタル 教科書体 NP-R"/>
        <family val="1"/>
        <charset val="128"/>
      </rPr>
      <t>食事を持参し所内で喫食する場合</t>
    </r>
    <r>
      <rPr>
        <b/>
        <sz val="9"/>
        <rFont val="UD デジタル 教科書体 NP-R"/>
        <family val="1"/>
        <charset val="128"/>
      </rPr>
      <t>は、以下の項目についてご同意ください。</t>
    </r>
    <rPh sb="1" eb="3">
      <t>ショクジ</t>
    </rPh>
    <rPh sb="4" eb="6">
      <t>ジサン</t>
    </rPh>
    <rPh sb="7" eb="8">
      <t>ショ</t>
    </rPh>
    <rPh sb="8" eb="9">
      <t>ナイ</t>
    </rPh>
    <rPh sb="10" eb="12">
      <t>キッショク</t>
    </rPh>
    <rPh sb="14" eb="16">
      <t>バアイ</t>
    </rPh>
    <rPh sb="18" eb="20">
      <t>イカ</t>
    </rPh>
    <rPh sb="21" eb="23">
      <t>コウモク</t>
    </rPh>
    <rPh sb="28" eb="30">
      <t>ドウイ</t>
    </rPh>
    <phoneticPr fontId="7"/>
  </si>
  <si>
    <t>活動プログラムへ</t>
    <rPh sb="0" eb="2">
      <t>カツドウ</t>
    </rPh>
    <phoneticPr fontId="7"/>
  </si>
  <si>
    <t>食事・教材注文書へ</t>
    <rPh sb="0" eb="2">
      <t>ショクジ</t>
    </rPh>
    <rPh sb="3" eb="5">
      <t>キョウザイ</t>
    </rPh>
    <rPh sb="5" eb="7">
      <t>チュウモン</t>
    </rPh>
    <rPh sb="7" eb="8">
      <t>ショ</t>
    </rPh>
    <phoneticPr fontId="7"/>
  </si>
  <si>
    <t>　3歳未満</t>
    <rPh sb="2" eb="3">
      <t>サイ</t>
    </rPh>
    <rPh sb="3" eb="5">
      <t>ミマン</t>
    </rPh>
    <phoneticPr fontId="7"/>
  </si>
  <si>
    <t>食事・教材注文書（No.2）</t>
    <rPh sb="0" eb="2">
      <t>ショクジ</t>
    </rPh>
    <rPh sb="3" eb="5">
      <t>キョウザイ</t>
    </rPh>
    <rPh sb="5" eb="7">
      <t>チュウモン</t>
    </rPh>
    <rPh sb="7" eb="8">
      <t>ショ</t>
    </rPh>
    <phoneticPr fontId="7"/>
  </si>
  <si>
    <t>年齢区分</t>
    <rPh sb="0" eb="2">
      <t>ネンレイ</t>
    </rPh>
    <rPh sb="2" eb="4">
      <t>クブン</t>
    </rPh>
    <phoneticPr fontId="15"/>
  </si>
  <si>
    <t>料金単価</t>
    <rPh sb="0" eb="2">
      <t>リョウキン</t>
    </rPh>
    <rPh sb="2" eb="4">
      <t>タンカ</t>
    </rPh>
    <phoneticPr fontId="15"/>
  </si>
  <si>
    <t>人数</t>
    <rPh sb="0" eb="2">
      <t>ニンズウ</t>
    </rPh>
    <phoneticPr fontId="15"/>
  </si>
  <si>
    <t>泊数</t>
    <rPh sb="0" eb="1">
      <t>ハク</t>
    </rPh>
    <rPh sb="1" eb="2">
      <t>スウ</t>
    </rPh>
    <phoneticPr fontId="15"/>
  </si>
  <si>
    <t>宿泊棟</t>
    <rPh sb="0" eb="2">
      <t>シュクハク</t>
    </rPh>
    <rPh sb="2" eb="3">
      <t>トウ</t>
    </rPh>
    <phoneticPr fontId="15"/>
  </si>
  <si>
    <t>年少未満</t>
    <rPh sb="0" eb="2">
      <t>ネンショウ</t>
    </rPh>
    <rPh sb="2" eb="4">
      <t>ミマン</t>
    </rPh>
    <phoneticPr fontId="15"/>
  </si>
  <si>
    <t>無料</t>
    <rPh sb="0" eb="2">
      <t>ムリョウ</t>
    </rPh>
    <phoneticPr fontId="15"/>
  </si>
  <si>
    <t>年少～年長</t>
    <rPh sb="0" eb="2">
      <t>ネンショウ</t>
    </rPh>
    <rPh sb="3" eb="5">
      <t>ネンチョウ</t>
    </rPh>
    <phoneticPr fontId="15"/>
  </si>
  <si>
    <t>小学生～高校生</t>
    <rPh sb="0" eb="3">
      <t>ショウガクセイ</t>
    </rPh>
    <rPh sb="4" eb="7">
      <t>コウコウセイ</t>
    </rPh>
    <phoneticPr fontId="15"/>
  </si>
  <si>
    <t>大学・短大・専門学校生</t>
    <rPh sb="0" eb="2">
      <t>ダイガク</t>
    </rPh>
    <rPh sb="3" eb="5">
      <t>タンダイ</t>
    </rPh>
    <rPh sb="6" eb="10">
      <t>センモンガッコウ</t>
    </rPh>
    <rPh sb="10" eb="11">
      <t>ナマ</t>
    </rPh>
    <phoneticPr fontId="15"/>
  </si>
  <si>
    <t>大人</t>
    <rPh sb="0" eb="2">
      <t>オトナ</t>
    </rPh>
    <phoneticPr fontId="15"/>
  </si>
  <si>
    <t>キャンプ村</t>
    <rPh sb="4" eb="5">
      <t>ムラ</t>
    </rPh>
    <phoneticPr fontId="15"/>
  </si>
  <si>
    <t>部屋名</t>
    <rPh sb="0" eb="2">
      <t>ヘヤ</t>
    </rPh>
    <rPh sb="2" eb="3">
      <t>メイ</t>
    </rPh>
    <phoneticPr fontId="15"/>
  </si>
  <si>
    <t>講師室３（シングル）</t>
    <rPh sb="0" eb="3">
      <t>コウシシツ</t>
    </rPh>
    <phoneticPr fontId="15"/>
  </si>
  <si>
    <t>講師室４（シングル）</t>
    <rPh sb="0" eb="3">
      <t>コウシシツ</t>
    </rPh>
    <phoneticPr fontId="15"/>
  </si>
  <si>
    <t>講師室５（ツイン）</t>
    <rPh sb="0" eb="3">
      <t>コウシシツ</t>
    </rPh>
    <phoneticPr fontId="15"/>
  </si>
  <si>
    <t>講師室６（ツイン）</t>
    <rPh sb="0" eb="3">
      <t>コウシシツ</t>
    </rPh>
    <phoneticPr fontId="15"/>
  </si>
  <si>
    <t>講師室７（和室）</t>
    <rPh sb="0" eb="3">
      <t>コウシシツ</t>
    </rPh>
    <rPh sb="5" eb="7">
      <t>ワシツ</t>
    </rPh>
    <phoneticPr fontId="15"/>
  </si>
  <si>
    <t>食事内容</t>
    <rPh sb="0" eb="2">
      <t>ショクジ</t>
    </rPh>
    <rPh sb="2" eb="4">
      <t>ナイヨウ</t>
    </rPh>
    <phoneticPr fontId="15"/>
  </si>
  <si>
    <t>食数</t>
    <rPh sb="0" eb="1">
      <t>ショク</t>
    </rPh>
    <rPh sb="1" eb="2">
      <t>スウ</t>
    </rPh>
    <phoneticPr fontId="15"/>
  </si>
  <si>
    <t>レストラン</t>
    <phoneticPr fontId="15"/>
  </si>
  <si>
    <t>朝食</t>
    <rPh sb="0" eb="2">
      <t>チョウショク</t>
    </rPh>
    <phoneticPr fontId="15"/>
  </si>
  <si>
    <t>幼児</t>
    <rPh sb="0" eb="2">
      <t>ヨウジ</t>
    </rPh>
    <phoneticPr fontId="15"/>
  </si>
  <si>
    <t>小学生</t>
    <rPh sb="0" eb="3">
      <t>ショウガクセイ</t>
    </rPh>
    <phoneticPr fontId="15"/>
  </si>
  <si>
    <t>中学生以上</t>
    <rPh sb="0" eb="5">
      <t>チュウガクセイイジョウ</t>
    </rPh>
    <phoneticPr fontId="15"/>
  </si>
  <si>
    <t>昼食</t>
    <rPh sb="0" eb="2">
      <t>チュウショク</t>
    </rPh>
    <phoneticPr fontId="15"/>
  </si>
  <si>
    <t>夕食</t>
    <rPh sb="0" eb="2">
      <t>ユウショク</t>
    </rPh>
    <phoneticPr fontId="15"/>
  </si>
  <si>
    <t>弁当</t>
    <rPh sb="0" eb="2">
      <t>ベントウ</t>
    </rPh>
    <phoneticPr fontId="15"/>
  </si>
  <si>
    <t>野外炊事</t>
    <rPh sb="0" eb="4">
      <t>ヤガイスイジ</t>
    </rPh>
    <phoneticPr fontId="15"/>
  </si>
  <si>
    <t>キャンプ用朝食（和）</t>
    <rPh sb="4" eb="5">
      <t>ヨウ</t>
    </rPh>
    <rPh sb="5" eb="7">
      <t>チョウショク</t>
    </rPh>
    <rPh sb="8" eb="9">
      <t>ワ</t>
    </rPh>
    <phoneticPr fontId="12"/>
  </si>
  <si>
    <t>キャンプ用朝食（洋）</t>
    <rPh sb="4" eb="5">
      <t>ヨウ</t>
    </rPh>
    <rPh sb="5" eb="7">
      <t>チョウショク</t>
    </rPh>
    <rPh sb="8" eb="9">
      <t>ヨウ</t>
    </rPh>
    <phoneticPr fontId="12"/>
  </si>
  <si>
    <t>【冬季限定】パン・シチュー</t>
  </si>
  <si>
    <t>カレーA</t>
  </si>
  <si>
    <t>カレーB</t>
  </si>
  <si>
    <t>焼肉野菜炒めA</t>
    <rPh sb="0" eb="2">
      <t>ヤキニク</t>
    </rPh>
    <rPh sb="2" eb="5">
      <t>ヤサイイタ</t>
    </rPh>
    <phoneticPr fontId="12"/>
  </si>
  <si>
    <t>焼肉野菜炒めB</t>
    <rPh sb="0" eb="2">
      <t>ヤキニク</t>
    </rPh>
    <rPh sb="2" eb="5">
      <t>ヤサイイタ</t>
    </rPh>
    <phoneticPr fontId="12"/>
  </si>
  <si>
    <t>【冬季限定】すき焼きA</t>
    <rPh sb="1" eb="5">
      <t>トウキゲンテイ</t>
    </rPh>
    <rPh sb="8" eb="9">
      <t>ヤ</t>
    </rPh>
    <phoneticPr fontId="1"/>
  </si>
  <si>
    <t>【冬季限定】すき焼きB</t>
    <rPh sb="8" eb="9">
      <t>ヤ</t>
    </rPh>
    <phoneticPr fontId="1"/>
  </si>
  <si>
    <t>焼きそばA</t>
    <rPh sb="0" eb="1">
      <t>ヤ</t>
    </rPh>
    <phoneticPr fontId="12"/>
  </si>
  <si>
    <t>焼きそばB</t>
    <rPh sb="0" eb="1">
      <t>ヤ</t>
    </rPh>
    <phoneticPr fontId="12"/>
  </si>
  <si>
    <t>ピザ</t>
  </si>
  <si>
    <r>
      <t>タラッキーピザ</t>
    </r>
    <r>
      <rPr>
        <sz val="10"/>
        <color theme="1"/>
        <rFont val="UD デジタル 教科書体 N-R"/>
        <family val="1"/>
        <charset val="128"/>
      </rPr>
      <t>（25-30名まで）</t>
    </r>
    <rPh sb="13" eb="14">
      <t>メイ</t>
    </rPh>
    <phoneticPr fontId="1"/>
  </si>
  <si>
    <t>クッキーづくり</t>
  </si>
  <si>
    <t>早朝活動食</t>
    <rPh sb="0" eb="5">
      <t>ソウチョウカツドウショク</t>
    </rPh>
    <phoneticPr fontId="15"/>
  </si>
  <si>
    <r>
      <t>講師室１</t>
    </r>
    <r>
      <rPr>
        <sz val="9"/>
        <color theme="1"/>
        <rFont val="UD デジタル 教科書体 N-R"/>
        <family val="1"/>
        <charset val="128"/>
      </rPr>
      <t>（シングル、バス・トイレ付）</t>
    </r>
    <rPh sb="0" eb="3">
      <t>コウシシツ</t>
    </rPh>
    <rPh sb="16" eb="17">
      <t>ツキ</t>
    </rPh>
    <phoneticPr fontId="15"/>
  </si>
  <si>
    <r>
      <t>講師室２</t>
    </r>
    <r>
      <rPr>
        <sz val="9"/>
        <color theme="1"/>
        <rFont val="UD デジタル 教科書体 N-R"/>
        <family val="1"/>
        <charset val="128"/>
      </rPr>
      <t>（シングル、バス・トイレ付）</t>
    </r>
    <rPh sb="0" eb="3">
      <t>コウシシツ</t>
    </rPh>
    <rPh sb="16" eb="17">
      <t>ツキ</t>
    </rPh>
    <phoneticPr fontId="15"/>
  </si>
  <si>
    <r>
      <t>薪3束</t>
    </r>
    <r>
      <rPr>
        <sz val="9"/>
        <rFont val="UD デジタル 教科書体 N-R"/>
        <family val="1"/>
        <charset val="128"/>
      </rPr>
      <t>(1回分)</t>
    </r>
    <rPh sb="0" eb="1">
      <t>マキ</t>
    </rPh>
    <rPh sb="2" eb="3">
      <t>タバ</t>
    </rPh>
    <rPh sb="5" eb="7">
      <t>カイブン</t>
    </rPh>
    <phoneticPr fontId="7"/>
  </si>
  <si>
    <r>
      <rPr>
        <sz val="10"/>
        <rFont val="UD デジタル 教科書体 N-R"/>
        <family val="1"/>
        <charset val="128"/>
      </rPr>
      <t>薪</t>
    </r>
    <r>
      <rPr>
        <sz val="8"/>
        <rFont val="UD デジタル 教科書体 N-R"/>
        <family val="1"/>
        <charset val="128"/>
      </rPr>
      <t>(追加･小規模活動用)</t>
    </r>
    <rPh sb="0" eb="1">
      <t>マキ</t>
    </rPh>
    <rPh sb="2" eb="4">
      <t>ツイカ</t>
    </rPh>
    <rPh sb="5" eb="6">
      <t>チイ</t>
    </rPh>
    <rPh sb="6" eb="8">
      <t>キボ</t>
    </rPh>
    <rPh sb="8" eb="10">
      <t>カツドウ</t>
    </rPh>
    <rPh sb="10" eb="11">
      <t>ヨウ</t>
    </rPh>
    <phoneticPr fontId="7"/>
  </si>
  <si>
    <r>
      <t>1本</t>
    </r>
    <r>
      <rPr>
        <sz val="8"/>
        <rFont val="UD デジタル 教科書体 N-R"/>
        <family val="1"/>
        <charset val="128"/>
      </rPr>
      <t>（灯油100mL含む）</t>
    </r>
    <rPh sb="1" eb="2">
      <t>ホン</t>
    </rPh>
    <rPh sb="3" eb="5">
      <t>トウユ</t>
    </rPh>
    <rPh sb="10" eb="11">
      <t>フク</t>
    </rPh>
    <phoneticPr fontId="7"/>
  </si>
  <si>
    <r>
      <t>星空観察</t>
    </r>
    <r>
      <rPr>
        <sz val="7"/>
        <rFont val="UD デジタル 教科書体 N-R"/>
        <family val="1"/>
        <charset val="128"/>
      </rPr>
      <t>（講師依頼）</t>
    </r>
    <rPh sb="0" eb="2">
      <t>ホシゾラ</t>
    </rPh>
    <rPh sb="2" eb="4">
      <t>カンサツ</t>
    </rPh>
    <rPh sb="5" eb="7">
      <t>コウシ</t>
    </rPh>
    <rPh sb="7" eb="9">
      <t>イライ</t>
    </rPh>
    <phoneticPr fontId="7"/>
  </si>
  <si>
    <r>
      <t xml:space="preserve">１回
</t>
    </r>
    <r>
      <rPr>
        <sz val="9"/>
        <rFont val="UD デジタル 教科書体 N-R"/>
        <family val="1"/>
        <charset val="128"/>
      </rPr>
      <t>（100名まで）</t>
    </r>
    <rPh sb="1" eb="2">
      <t>カイ</t>
    </rPh>
    <rPh sb="7" eb="8">
      <t>メイ</t>
    </rPh>
    <phoneticPr fontId="7"/>
  </si>
  <si>
    <r>
      <rPr>
        <sz val="8"/>
        <rFont val="UD デジタル 教科書体 N-R"/>
        <family val="1"/>
        <charset val="128"/>
      </rPr>
      <t>諫早コミュニケーションアドベンチャープログラム</t>
    </r>
    <r>
      <rPr>
        <sz val="9"/>
        <rFont val="UD デジタル 教科書体 N-R"/>
        <family val="1"/>
        <charset val="128"/>
      </rPr>
      <t xml:space="preserve">
</t>
    </r>
    <r>
      <rPr>
        <sz val="8"/>
        <rFont val="UD デジタル 教科書体 N-R"/>
        <family val="1"/>
        <charset val="128"/>
      </rPr>
      <t>（I-CAP）</t>
    </r>
    <rPh sb="0" eb="2">
      <t>イサハヤ</t>
    </rPh>
    <phoneticPr fontId="7"/>
  </si>
  <si>
    <r>
      <t xml:space="preserve">半日
</t>
    </r>
    <r>
      <rPr>
        <sz val="7"/>
        <rFont val="UD デジタル 教科書体 N-R"/>
        <family val="1"/>
        <charset val="128"/>
      </rPr>
      <t>(AMかPMに3時間)</t>
    </r>
    <rPh sb="0" eb="2">
      <t>ハンニチ</t>
    </rPh>
    <rPh sb="11" eb="13">
      <t>ジカン</t>
    </rPh>
    <phoneticPr fontId="7"/>
  </si>
  <si>
    <r>
      <t xml:space="preserve">1日
</t>
    </r>
    <r>
      <rPr>
        <sz val="7"/>
        <rFont val="UD デジタル 教科書体 N-R"/>
        <family val="1"/>
        <charset val="128"/>
      </rPr>
      <t>(AM3時間+PM3時間)</t>
    </r>
    <rPh sb="1" eb="2">
      <t>ニチ</t>
    </rPh>
    <rPh sb="7" eb="9">
      <t>ジカン</t>
    </rPh>
    <rPh sb="13" eb="15">
      <t>ジカン</t>
    </rPh>
    <phoneticPr fontId="7"/>
  </si>
  <si>
    <r>
      <t xml:space="preserve">自然体験活動指導補助者
</t>
    </r>
    <r>
      <rPr>
        <sz val="7"/>
        <rFont val="UD デジタル 教科書体 N-R"/>
        <family val="1"/>
        <charset val="128"/>
      </rPr>
      <t>（※沢登り、登山 など）</t>
    </r>
    <rPh sb="0" eb="2">
      <t>シゼン</t>
    </rPh>
    <rPh sb="2" eb="4">
      <t>タイケン</t>
    </rPh>
    <rPh sb="4" eb="6">
      <t>カツドウ</t>
    </rPh>
    <rPh sb="6" eb="8">
      <t>シドウ</t>
    </rPh>
    <rPh sb="8" eb="10">
      <t>ホジョ</t>
    </rPh>
    <rPh sb="10" eb="11">
      <t>シャ</t>
    </rPh>
    <rPh sb="14" eb="15">
      <t>サワ</t>
    </rPh>
    <rPh sb="15" eb="16">
      <t>ノボ</t>
    </rPh>
    <rPh sb="18" eb="20">
      <t>トザン</t>
    </rPh>
    <phoneticPr fontId="7"/>
  </si>
  <si>
    <r>
      <t>特定活動費</t>
    </r>
    <r>
      <rPr>
        <b/>
        <sz val="10"/>
        <rFont val="UD デジタル 教科書体 N-R"/>
        <family val="1"/>
        <charset val="128"/>
      </rPr>
      <t>合計</t>
    </r>
    <rPh sb="0" eb="2">
      <t>トクテイ</t>
    </rPh>
    <rPh sb="2" eb="4">
      <t>カツドウ</t>
    </rPh>
    <rPh sb="4" eb="5">
      <t>ヒ</t>
    </rPh>
    <rPh sb="5" eb="7">
      <t>ゴウケイ</t>
    </rPh>
    <phoneticPr fontId="7"/>
  </si>
  <si>
    <r>
      <t>１名</t>
    </r>
    <r>
      <rPr>
        <sz val="9"/>
        <rFont val="UD デジタル 教科書体 N-R"/>
        <family val="1"/>
        <charset val="128"/>
      </rPr>
      <t>あたり</t>
    </r>
    <rPh sb="1" eb="2">
      <t>メイ</t>
    </rPh>
    <phoneticPr fontId="7"/>
  </si>
  <si>
    <r>
      <t>施設使用料</t>
    </r>
    <r>
      <rPr>
        <b/>
        <sz val="10"/>
        <rFont val="UD デジタル 教科書体 N-R"/>
        <family val="1"/>
        <charset val="128"/>
      </rPr>
      <t>（日帰り利用のみ）</t>
    </r>
    <rPh sb="0" eb="2">
      <t>シセツ</t>
    </rPh>
    <rPh sb="2" eb="4">
      <t>シヨウ</t>
    </rPh>
    <rPh sb="4" eb="5">
      <t>リョウ</t>
    </rPh>
    <rPh sb="6" eb="8">
      <t>ヒガエ</t>
    </rPh>
    <rPh sb="9" eb="11">
      <t>リヨウ</t>
    </rPh>
    <phoneticPr fontId="7"/>
  </si>
  <si>
    <r>
      <t>施設利用料</t>
    </r>
    <r>
      <rPr>
        <b/>
        <sz val="10"/>
        <rFont val="UD デジタル 教科書体 N-R"/>
        <family val="1"/>
        <charset val="128"/>
      </rPr>
      <t>合計</t>
    </r>
    <rPh sb="0" eb="5">
      <t>シセツリヨウリョウ</t>
    </rPh>
    <rPh sb="5" eb="7">
      <t>ゴウケイ</t>
    </rPh>
    <phoneticPr fontId="7"/>
  </si>
  <si>
    <r>
      <t>収容人数１階・２階各100名</t>
    </r>
    <r>
      <rPr>
        <sz val="8"/>
        <rFont val="UD デジタル 教科書体 N-R"/>
        <family val="1"/>
        <charset val="128"/>
      </rPr>
      <t>程度</t>
    </r>
    <rPh sb="0" eb="2">
      <t>シュウヨウ</t>
    </rPh>
    <rPh sb="2" eb="4">
      <t>ニンズウ</t>
    </rPh>
    <rPh sb="5" eb="6">
      <t>カイ</t>
    </rPh>
    <rPh sb="8" eb="9">
      <t>カイ</t>
    </rPh>
    <rPh sb="9" eb="10">
      <t>カク</t>
    </rPh>
    <rPh sb="13" eb="14">
      <t>メイ</t>
    </rPh>
    <rPh sb="14" eb="16">
      <t>テイド</t>
    </rPh>
    <phoneticPr fontId="7"/>
  </si>
  <si>
    <t>３×３バスケットコート２面</t>
    <rPh sb="12" eb="13">
      <t>メン</t>
    </rPh>
    <phoneticPr fontId="7"/>
  </si>
  <si>
    <t>食事料金</t>
    <phoneticPr fontId="7"/>
  </si>
  <si>
    <t>講師室使用料</t>
    <rPh sb="0" eb="3">
      <t>コウシシツ</t>
    </rPh>
    <rPh sb="3" eb="6">
      <t>シヨウリョウ</t>
    </rPh>
    <phoneticPr fontId="15"/>
  </si>
  <si>
    <r>
      <rPr>
        <b/>
        <sz val="11"/>
        <rFont val="UD デジタル 教科書体 N-R"/>
        <family val="1"/>
        <charset val="128"/>
      </rPr>
      <t>活動教材料</t>
    </r>
    <r>
      <rPr>
        <b/>
        <sz val="10"/>
        <rFont val="UD デジタル 教科書体 N-R"/>
        <family val="1"/>
        <charset val="128"/>
      </rPr>
      <t>合計</t>
    </r>
    <rPh sb="0" eb="2">
      <t>カツドウ</t>
    </rPh>
    <rPh sb="2" eb="4">
      <t>キョウザイ</t>
    </rPh>
    <rPh sb="4" eb="5">
      <t>リョウ</t>
    </rPh>
    <rPh sb="5" eb="7">
      <t>ゴウケイ</t>
    </rPh>
    <phoneticPr fontId="7"/>
  </si>
  <si>
    <r>
      <rPr>
        <b/>
        <sz val="11"/>
        <rFont val="UD デジタル 教科書体 N-R"/>
        <family val="1"/>
        <charset val="128"/>
      </rPr>
      <t>食事料金</t>
    </r>
    <r>
      <rPr>
        <b/>
        <sz val="10"/>
        <rFont val="UD デジタル 教科書体 N-R"/>
        <family val="1"/>
        <charset val="128"/>
      </rPr>
      <t>合計</t>
    </r>
    <rPh sb="0" eb="2">
      <t>ショクジ</t>
    </rPh>
    <rPh sb="2" eb="4">
      <t>リョウキン</t>
    </rPh>
    <rPh sb="4" eb="6">
      <t>ゴウケイ</t>
    </rPh>
    <phoneticPr fontId="7"/>
  </si>
  <si>
    <r>
      <rPr>
        <b/>
        <sz val="11"/>
        <rFont val="UD デジタル 教科書体 N-R"/>
        <family val="1"/>
        <charset val="128"/>
      </rPr>
      <t>宿泊料金</t>
    </r>
    <r>
      <rPr>
        <b/>
        <sz val="10"/>
        <rFont val="UD デジタル 教科書体 N-R"/>
        <family val="1"/>
        <charset val="128"/>
      </rPr>
      <t>合計</t>
    </r>
    <rPh sb="0" eb="2">
      <t>シュクハク</t>
    </rPh>
    <rPh sb="2" eb="4">
      <t>リョウキン</t>
    </rPh>
    <rPh sb="4" eb="6">
      <t>ゴウケイ</t>
    </rPh>
    <phoneticPr fontId="7"/>
  </si>
  <si>
    <r>
      <rPr>
        <b/>
        <sz val="12"/>
        <rFont val="UD デジタル 教科書体 N-R"/>
        <family val="1"/>
        <charset val="128"/>
      </rPr>
      <t>（参考）</t>
    </r>
    <r>
      <rPr>
        <b/>
        <sz val="18"/>
        <rFont val="UD デジタル 教科書体 N-R"/>
        <family val="1"/>
        <charset val="128"/>
      </rPr>
      <t>利用料金簡易計算シート</t>
    </r>
    <r>
      <rPr>
        <b/>
        <sz val="20"/>
        <rFont val="UD デジタル 教科書体 N-R"/>
        <family val="1"/>
        <charset val="128"/>
      </rPr>
      <t xml:space="preserve">
</t>
    </r>
    <r>
      <rPr>
        <u/>
        <sz val="10"/>
        <rFont val="UD デジタル 教科書体 N-R"/>
        <family val="1"/>
        <charset val="128"/>
      </rPr>
      <t>※最新料金をホームページでご確認ください</t>
    </r>
    <rPh sb="1" eb="3">
      <t>サンコウ</t>
    </rPh>
    <rPh sb="4" eb="6">
      <t>リヨウ</t>
    </rPh>
    <rPh sb="6" eb="8">
      <t>リョウキン</t>
    </rPh>
    <rPh sb="8" eb="10">
      <t>カンイ</t>
    </rPh>
    <rPh sb="10" eb="12">
      <t>ケイサン</t>
    </rPh>
    <phoneticPr fontId="7"/>
  </si>
  <si>
    <t>晴天時</t>
    <rPh sb="0" eb="2">
      <t>セイテン</t>
    </rPh>
    <rPh sb="2" eb="3">
      <t>ジ</t>
    </rPh>
    <phoneticPr fontId="15"/>
  </si>
  <si>
    <t>雨天時</t>
    <rPh sb="0" eb="2">
      <t>ウテン</t>
    </rPh>
    <rPh sb="2" eb="3">
      <t>ジ</t>
    </rPh>
    <phoneticPr fontId="15"/>
  </si>
  <si>
    <t>自然の家指導員が引率者の指示の下、日中の野外活動を補助します。補助員人数は、団体担当の方と相談の上決定となります。</t>
    <rPh sb="0" eb="2">
      <t>シゼン</t>
    </rPh>
    <rPh sb="3" eb="4">
      <t>イエ</t>
    </rPh>
    <rPh sb="4" eb="7">
      <t>シドウイン</t>
    </rPh>
    <rPh sb="25" eb="27">
      <t>ホジョ</t>
    </rPh>
    <rPh sb="31" eb="34">
      <t>ホジョイン</t>
    </rPh>
    <rPh sb="34" eb="36">
      <t>ニンズウ</t>
    </rPh>
    <rPh sb="38" eb="40">
      <t>ダンタイ</t>
    </rPh>
    <rPh sb="40" eb="42">
      <t>タントウ</t>
    </rPh>
    <rPh sb="43" eb="44">
      <t>カタ</t>
    </rPh>
    <rPh sb="45" eb="47">
      <t>ソウダン</t>
    </rPh>
    <rPh sb="48" eb="49">
      <t>ウエ</t>
    </rPh>
    <rPh sb="49" eb="51">
      <t>ケッテイ</t>
    </rPh>
    <phoneticPr fontId="7"/>
  </si>
  <si>
    <t>宿泊利用料</t>
    <rPh sb="0" eb="2">
      <t>シュクハク</t>
    </rPh>
    <rPh sb="2" eb="4">
      <t>リヨウ</t>
    </rPh>
    <rPh sb="4" eb="5">
      <t>リョウ</t>
    </rPh>
    <phoneticPr fontId="15"/>
  </si>
  <si>
    <t>免除申請を行った場合、記載の料金と異なる金額になることがあります。
詳しくは本所HP「料金について」をご確認ください。</t>
    <rPh sb="0" eb="2">
      <t>メンジョ</t>
    </rPh>
    <rPh sb="2" eb="4">
      <t>シンセイ</t>
    </rPh>
    <rPh sb="5" eb="6">
      <t>オコナ</t>
    </rPh>
    <rPh sb="8" eb="10">
      <t>バアイ</t>
    </rPh>
    <rPh sb="11" eb="13">
      <t>キサイ</t>
    </rPh>
    <rPh sb="14" eb="16">
      <t>リョウキン</t>
    </rPh>
    <rPh sb="17" eb="18">
      <t>コト</t>
    </rPh>
    <rPh sb="20" eb="22">
      <t>キンガク</t>
    </rPh>
    <rPh sb="34" eb="35">
      <t>クワ</t>
    </rPh>
    <rPh sb="38" eb="40">
      <t>ホンショ</t>
    </rPh>
    <rPh sb="43" eb="45">
      <t>リョウキン</t>
    </rPh>
    <rPh sb="52" eb="54">
      <t>カクニン</t>
    </rPh>
    <phoneticPr fontId="7"/>
  </si>
  <si>
    <r>
      <t>ライフジャケット・ヘルメット使用料</t>
    </r>
    <r>
      <rPr>
        <sz val="7"/>
        <rFont val="UD デジタル 教科書体 N-R"/>
        <family val="1"/>
        <charset val="128"/>
      </rPr>
      <t>（着用必須）</t>
    </r>
    <r>
      <rPr>
        <sz val="8"/>
        <rFont val="UD デジタル 教科書体 N-R"/>
        <family val="1"/>
        <charset val="128"/>
      </rPr>
      <t xml:space="preserve">
同等品を持参する場合は無料。</t>
    </r>
    <rPh sb="14" eb="17">
      <t>シヨウリョウ</t>
    </rPh>
    <rPh sb="18" eb="20">
      <t>チャクヨウ</t>
    </rPh>
    <rPh sb="20" eb="22">
      <t>ヒッス</t>
    </rPh>
    <rPh sb="24" eb="27">
      <t>ドウトウヒン</t>
    </rPh>
    <rPh sb="28" eb="30">
      <t>ジサン</t>
    </rPh>
    <rPh sb="32" eb="34">
      <t>バアイ</t>
    </rPh>
    <rPh sb="35" eb="37">
      <t>ムリョウ</t>
    </rPh>
    <phoneticPr fontId="7"/>
  </si>
  <si>
    <r>
      <t>①次の項目を確認し、右のチェック欄にプルダウンで「〇・</t>
    </r>
    <r>
      <rPr>
        <b/>
        <sz val="16"/>
        <color rgb="FF0000FF"/>
        <rFont val="Calibri"/>
        <family val="2"/>
      </rPr>
      <t>×</t>
    </r>
    <r>
      <rPr>
        <b/>
        <sz val="11"/>
        <color rgb="FF0000FF"/>
        <rFont val="UD デジタル 教科書体 NP-R"/>
        <family val="1"/>
        <charset val="128"/>
      </rPr>
      <t>」を選択してください</t>
    </r>
    <rPh sb="1" eb="2">
      <t>ツギ</t>
    </rPh>
    <rPh sb="3" eb="5">
      <t>コウモク</t>
    </rPh>
    <rPh sb="6" eb="8">
      <t>カクニン</t>
    </rPh>
    <rPh sb="10" eb="11">
      <t>ミギ</t>
    </rPh>
    <rPh sb="16" eb="17">
      <t>ラン</t>
    </rPh>
    <rPh sb="30" eb="32">
      <t>センタク</t>
    </rPh>
    <phoneticPr fontId="7"/>
  </si>
  <si>
    <r>
      <rPr>
        <b/>
        <u/>
        <sz val="8"/>
        <color rgb="FFFF0000"/>
        <rFont val="UD デジタル 教科書体 NP-R"/>
        <family val="1"/>
        <charset val="128"/>
      </rPr>
      <t>↓〇・</t>
    </r>
    <r>
      <rPr>
        <b/>
        <u/>
        <sz val="14"/>
        <color rgb="FFFF0000"/>
        <rFont val="Calibri"/>
        <family val="2"/>
      </rPr>
      <t>×</t>
    </r>
    <phoneticPr fontId="7"/>
  </si>
  <si>
    <r>
      <t>『</t>
    </r>
    <r>
      <rPr>
        <b/>
        <sz val="11"/>
        <color rgb="FFFF0000"/>
        <rFont val="UD デジタル 教科書体 NP-R"/>
        <family val="1"/>
        <charset val="128"/>
      </rPr>
      <t>２ヵ月前</t>
    </r>
    <r>
      <rPr>
        <sz val="11"/>
        <color rgb="FFFF0000"/>
        <rFont val="UD デジタル 教科書体 NP-R"/>
        <family val="1"/>
        <charset val="128"/>
      </rPr>
      <t>までに提出』</t>
    </r>
    <rPh sb="3" eb="5">
      <t>ゲツマエ</t>
    </rPh>
    <rPh sb="8" eb="10">
      <t>テイシュツ</t>
    </rPh>
    <phoneticPr fontId="7"/>
  </si>
  <si>
    <r>
      <t>『</t>
    </r>
    <r>
      <rPr>
        <b/>
        <sz val="11"/>
        <color rgb="FFFF0000"/>
        <rFont val="UD デジタル 教科書体 NP-R"/>
        <family val="1"/>
        <charset val="128"/>
      </rPr>
      <t>２０日前</t>
    </r>
    <r>
      <rPr>
        <sz val="11"/>
        <color rgb="FFFF0000"/>
        <rFont val="UD デジタル 教科書体 NP-R"/>
        <family val="1"/>
        <charset val="128"/>
      </rPr>
      <t>までに提出』</t>
    </r>
    <rPh sb="3" eb="4">
      <t>ニチ</t>
    </rPh>
    <phoneticPr fontId="7"/>
  </si>
  <si>
    <r>
      <t>『</t>
    </r>
    <r>
      <rPr>
        <b/>
        <sz val="11"/>
        <color rgb="FFFF0000"/>
        <rFont val="UD デジタル 教科書体 NP-R"/>
        <family val="1"/>
        <charset val="128"/>
      </rPr>
      <t>当日</t>
    </r>
    <r>
      <rPr>
        <sz val="11"/>
        <color rgb="FFFF0000"/>
        <rFont val="UD デジタル 教科書体 NP-R"/>
        <family val="1"/>
        <charset val="128"/>
      </rPr>
      <t>ご持参』</t>
    </r>
    <rPh sb="1" eb="3">
      <t>トウジツ</t>
    </rPh>
    <rPh sb="4" eb="6">
      <t>ジサン</t>
    </rPh>
    <phoneticPr fontId="7"/>
  </si>
  <si>
    <t>レストランで食事をとる、野外炊事、自然の家でお弁当を注文をする</t>
    <rPh sb="6" eb="8">
      <t>ショクジ</t>
    </rPh>
    <rPh sb="12" eb="16">
      <t>ヤガイスイジ</t>
    </rPh>
    <rPh sb="17" eb="19">
      <t>シゼン</t>
    </rPh>
    <rPh sb="20" eb="21">
      <t>イエ</t>
    </rPh>
    <rPh sb="23" eb="25">
      <t>ベントウ</t>
    </rPh>
    <rPh sb="26" eb="28">
      <t>チュウモン</t>
    </rPh>
    <phoneticPr fontId="7"/>
  </si>
  <si>
    <t>『特別な配慮が必要な子ども向け団体』や『要保護・準要保護の生徒がいる学校団体』等には減免制度があります。詳細は自然の家ホームページ掲載の「宿泊利用料金表」をご確認ください。</t>
    <rPh sb="1" eb="3">
      <t>トクベツ</t>
    </rPh>
    <rPh sb="4" eb="6">
      <t>ハイリョ</t>
    </rPh>
    <rPh sb="7" eb="9">
      <t>ヒツヨウ</t>
    </rPh>
    <rPh sb="10" eb="11">
      <t>コ</t>
    </rPh>
    <rPh sb="13" eb="14">
      <t>ム</t>
    </rPh>
    <rPh sb="15" eb="17">
      <t>ダンタイ</t>
    </rPh>
    <rPh sb="20" eb="23">
      <t>ヨウホゴ</t>
    </rPh>
    <rPh sb="24" eb="25">
      <t>ジュン</t>
    </rPh>
    <rPh sb="25" eb="28">
      <t>ヨウホゴ</t>
    </rPh>
    <rPh sb="29" eb="31">
      <t>セイト</t>
    </rPh>
    <rPh sb="34" eb="36">
      <t>ガッコウ</t>
    </rPh>
    <rPh sb="36" eb="38">
      <t>ダンタイ</t>
    </rPh>
    <rPh sb="39" eb="40">
      <t>ナド</t>
    </rPh>
    <rPh sb="42" eb="44">
      <t>ゲンメン</t>
    </rPh>
    <rPh sb="44" eb="46">
      <t>セイド</t>
    </rPh>
    <rPh sb="52" eb="54">
      <t>ショウサイ</t>
    </rPh>
    <rPh sb="55" eb="57">
      <t>シゼン</t>
    </rPh>
    <rPh sb="58" eb="59">
      <t>イエ</t>
    </rPh>
    <rPh sb="65" eb="67">
      <t>ケイサイ</t>
    </rPh>
    <rPh sb="69" eb="71">
      <t>シュクハク</t>
    </rPh>
    <rPh sb="71" eb="73">
      <t>リヨウ</t>
    </rPh>
    <rPh sb="73" eb="75">
      <t>リョウキン</t>
    </rPh>
    <rPh sb="75" eb="76">
      <t>ヒョウ</t>
    </rPh>
    <rPh sb="79" eb="81">
      <t>カクニン</t>
    </rPh>
    <phoneticPr fontId="7"/>
  </si>
  <si>
    <r>
      <t>※マイクロバス送迎は、</t>
    </r>
    <r>
      <rPr>
        <u/>
        <sz val="7.7"/>
        <rFont val="UD デジタル 教科書体 NP-R"/>
        <family val="1"/>
        <charset val="128"/>
      </rPr>
      <t>諫早市内発着</t>
    </r>
    <r>
      <rPr>
        <sz val="7.7"/>
        <rFont val="UD デジタル 教科書体 NP-R"/>
        <family val="1"/>
        <charset val="128"/>
      </rPr>
      <t>で</t>
    </r>
    <r>
      <rPr>
        <u/>
        <sz val="7.7"/>
        <rFont val="UD デジタル 教科書体 NP-R"/>
        <family val="1"/>
        <charset val="128"/>
      </rPr>
      <t>宿泊利用</t>
    </r>
    <r>
      <rPr>
        <sz val="7.7"/>
        <rFont val="UD デジタル 教科書体 NP-R"/>
        <family val="1"/>
        <charset val="128"/>
      </rPr>
      <t>の</t>
    </r>
    <r>
      <rPr>
        <u/>
        <sz val="7.7"/>
        <rFont val="UD デジタル 教科書体 NP-R"/>
        <family val="1"/>
        <charset val="128"/>
      </rPr>
      <t>10名以上</t>
    </r>
    <r>
      <rPr>
        <sz val="7.7"/>
        <rFont val="UD デジタル 教科書体 NP-R"/>
        <family val="1"/>
        <charset val="128"/>
      </rPr>
      <t>の団体のみとなります。</t>
    </r>
    <rPh sb="7" eb="9">
      <t>ソウゲイ</t>
    </rPh>
    <rPh sb="11" eb="13">
      <t>イサハヤ</t>
    </rPh>
    <rPh sb="13" eb="14">
      <t>シ</t>
    </rPh>
    <rPh sb="14" eb="15">
      <t>ナイ</t>
    </rPh>
    <rPh sb="15" eb="17">
      <t>ハッチャク</t>
    </rPh>
    <rPh sb="18" eb="20">
      <t>シュクハク</t>
    </rPh>
    <rPh sb="20" eb="22">
      <t>リヨウ</t>
    </rPh>
    <rPh sb="25" eb="26">
      <t>メイ</t>
    </rPh>
    <rPh sb="26" eb="28">
      <t>イジョウ</t>
    </rPh>
    <rPh sb="29" eb="31">
      <t>ダンタイ</t>
    </rPh>
    <phoneticPr fontId="7"/>
  </si>
  <si>
    <t>日帰り</t>
    <rPh sb="0" eb="2">
      <t>ヒガエ</t>
    </rPh>
    <phoneticPr fontId="7"/>
  </si>
  <si>
    <t>JR諫早駅西口</t>
    <rPh sb="2" eb="4">
      <t>イサハヤ</t>
    </rPh>
    <rPh sb="4" eb="5">
      <t>エキ</t>
    </rPh>
    <rPh sb="5" eb="7">
      <t>ニシグチ</t>
    </rPh>
    <phoneticPr fontId="7"/>
  </si>
  <si>
    <r>
      <t>夕べのつどい</t>
    </r>
    <r>
      <rPr>
        <sz val="7"/>
        <rFont val="UD デジタル 教科書体 NP-R"/>
        <family val="1"/>
        <charset val="128"/>
      </rPr>
      <t>（原則参加）</t>
    </r>
    <rPh sb="0" eb="1">
      <t>ユウ</t>
    </rPh>
    <rPh sb="7" eb="9">
      <t>ゲンソク</t>
    </rPh>
    <rPh sb="9" eb="11">
      <t>サンカ</t>
    </rPh>
    <phoneticPr fontId="7"/>
  </si>
  <si>
    <r>
      <t>朝のつどい</t>
    </r>
    <r>
      <rPr>
        <sz val="7"/>
        <rFont val="UD デジタル 教科書体 NP-R"/>
        <family val="1"/>
        <charset val="128"/>
      </rPr>
      <t>（原則参加）</t>
    </r>
    <rPh sb="0" eb="1">
      <t>アサ</t>
    </rPh>
    <phoneticPr fontId="7"/>
  </si>
  <si>
    <t>※２泊３日以上で利用される場合は、本紙をコピーしご記入ください。</t>
    <rPh sb="2" eb="3">
      <t>ハク</t>
    </rPh>
    <rPh sb="4" eb="5">
      <t>ニチ</t>
    </rPh>
    <rPh sb="5" eb="7">
      <t>イジョウ</t>
    </rPh>
    <rPh sb="8" eb="10">
      <t>リヨウ</t>
    </rPh>
    <rPh sb="13" eb="15">
      <t>バアイ</t>
    </rPh>
    <rPh sb="17" eb="19">
      <t>ホンシ</t>
    </rPh>
    <rPh sb="25" eb="27">
      <t>キニュウ</t>
    </rPh>
    <phoneticPr fontId="7"/>
  </si>
  <si>
    <r>
      <t>●「入所式」「退所式」は利用団体の進行のもと任意で実施するものになります</t>
    </r>
    <r>
      <rPr>
        <b/>
        <sz val="9"/>
        <rFont val="UD デジタル 教科書体 NP-R"/>
        <family val="1"/>
        <charset val="128"/>
      </rPr>
      <t>（必須のものではありません）</t>
    </r>
    <r>
      <rPr>
        <sz val="9"/>
        <rFont val="UD デジタル 教科書体 NP-R"/>
        <family val="1"/>
        <charset val="128"/>
      </rPr>
      <t>。　</t>
    </r>
    <rPh sb="2" eb="4">
      <t>ニュウショ</t>
    </rPh>
    <rPh sb="4" eb="5">
      <t>シキ</t>
    </rPh>
    <rPh sb="7" eb="9">
      <t>タイショ</t>
    </rPh>
    <rPh sb="9" eb="10">
      <t>シキ</t>
    </rPh>
    <rPh sb="12" eb="14">
      <t>リヨウ</t>
    </rPh>
    <rPh sb="14" eb="16">
      <t>ダンタイ</t>
    </rPh>
    <rPh sb="17" eb="19">
      <t>シンコウ</t>
    </rPh>
    <rPh sb="22" eb="24">
      <t>ニンイ</t>
    </rPh>
    <rPh sb="25" eb="27">
      <t>ジッシ</t>
    </rPh>
    <rPh sb="37" eb="39">
      <t>ヒッス</t>
    </rPh>
    <phoneticPr fontId="7"/>
  </si>
  <si>
    <r>
      <t>●令和７年度より、自然の家職員立会いでの宿泊室点検</t>
    </r>
    <r>
      <rPr>
        <b/>
        <sz val="7"/>
        <color rgb="FFFF0000"/>
        <rFont val="UD デジタル 教科書体 NP-R"/>
        <family val="1"/>
        <charset val="128"/>
      </rPr>
      <t>（8：45～）</t>
    </r>
    <r>
      <rPr>
        <b/>
        <sz val="9"/>
        <color rgb="FFFF0000"/>
        <rFont val="UD デジタル 教科書体 NP-R"/>
        <family val="1"/>
        <charset val="128"/>
      </rPr>
      <t>が必須となります。</t>
    </r>
    <rPh sb="1" eb="3">
      <t>レイワ</t>
    </rPh>
    <rPh sb="4" eb="6">
      <t>ネンド</t>
    </rPh>
    <rPh sb="9" eb="11">
      <t>シゼン</t>
    </rPh>
    <rPh sb="12" eb="13">
      <t>イエ</t>
    </rPh>
    <rPh sb="13" eb="15">
      <t>ショクイン</t>
    </rPh>
    <rPh sb="15" eb="17">
      <t>タチア</t>
    </rPh>
    <rPh sb="20" eb="23">
      <t>シュクハクシツ</t>
    </rPh>
    <rPh sb="23" eb="25">
      <t>テンケン</t>
    </rPh>
    <rPh sb="33" eb="35">
      <t>ヒッス</t>
    </rPh>
    <phoneticPr fontId="7"/>
  </si>
  <si>
    <r>
      <t>当施設は、以下３点の行為は禁止となっております。各チェック欄に</t>
    </r>
    <r>
      <rPr>
        <sz val="10"/>
        <rFont val="Segoe UI Symbol"/>
        <family val="1"/>
      </rPr>
      <t>☑</t>
    </r>
    <r>
      <rPr>
        <sz val="10"/>
        <rFont val="UD デジタル 教科書体 NP-R"/>
        <family val="1"/>
        <charset val="128"/>
      </rPr>
      <t>を入れてください。</t>
    </r>
    <phoneticPr fontId="7"/>
  </si>
  <si>
    <t>登山:往路(中尾根ｺｰｽ)</t>
    <rPh sb="0" eb="2">
      <t>トザン</t>
    </rPh>
    <rPh sb="3" eb="5">
      <t>オウロ</t>
    </rPh>
    <rPh sb="6" eb="9">
      <t>ナカオネ</t>
    </rPh>
    <phoneticPr fontId="7"/>
  </si>
  <si>
    <t>登山:往路(横峰越ｺｰｽ)</t>
    <rPh sb="0" eb="2">
      <t>トザン</t>
    </rPh>
    <rPh sb="3" eb="5">
      <t>オウロ</t>
    </rPh>
    <rPh sb="6" eb="7">
      <t>ヨコ</t>
    </rPh>
    <rPh sb="7" eb="8">
      <t>ミネ</t>
    </rPh>
    <rPh sb="8" eb="9">
      <t>コシ</t>
    </rPh>
    <phoneticPr fontId="7"/>
  </si>
  <si>
    <t>登山:往路(仏の辻ｺｰｽ)</t>
    <rPh sb="0" eb="2">
      <t>トザン</t>
    </rPh>
    <rPh sb="3" eb="5">
      <t>オウロ</t>
    </rPh>
    <rPh sb="6" eb="7">
      <t>ホトケ</t>
    </rPh>
    <rPh sb="8" eb="9">
      <t>ツジ</t>
    </rPh>
    <phoneticPr fontId="7"/>
  </si>
  <si>
    <t>登山:復路(仏の辻ｺｰｽ)</t>
    <rPh sb="0" eb="2">
      <t>トザン</t>
    </rPh>
    <rPh sb="3" eb="5">
      <t>フクロ</t>
    </rPh>
    <rPh sb="6" eb="7">
      <t>ホトケ</t>
    </rPh>
    <rPh sb="8" eb="9">
      <t>ツジ</t>
    </rPh>
    <phoneticPr fontId="7"/>
  </si>
  <si>
    <t>登山:復路(中尾根ｺｰｽ)</t>
    <rPh sb="0" eb="2">
      <t>トザン</t>
    </rPh>
    <rPh sb="3" eb="5">
      <t>フクロ</t>
    </rPh>
    <rPh sb="6" eb="9">
      <t>ナカオネ</t>
    </rPh>
    <phoneticPr fontId="7"/>
  </si>
  <si>
    <t>登山:復路(横峰越ｺｰｽ)</t>
    <rPh sb="0" eb="2">
      <t>トザン</t>
    </rPh>
    <rPh sb="3" eb="5">
      <t>フクロ</t>
    </rPh>
    <rPh sb="6" eb="7">
      <t>ヨコ</t>
    </rPh>
    <rPh sb="7" eb="8">
      <t>ミネ</t>
    </rPh>
    <rPh sb="8" eb="9">
      <t>コシ</t>
    </rPh>
    <phoneticPr fontId="7"/>
  </si>
  <si>
    <t>宿泊室</t>
    <rPh sb="0" eb="2">
      <t>シュクハク</t>
    </rPh>
    <rPh sb="2" eb="3">
      <t>シツ</t>
    </rPh>
    <phoneticPr fontId="7"/>
  </si>
  <si>
    <t>ﾊﾞｽｹｯﾄｺｰﾄ</t>
    <phoneticPr fontId="7"/>
  </si>
  <si>
    <t>熱いお茶(ﾚｽﾄﾗﾝ出口)・冷水(ﾚｽﾄﾗﾝ入口)・不要</t>
    <rPh sb="0" eb="1">
      <t>アツ</t>
    </rPh>
    <rPh sb="3" eb="4">
      <t>チャ</t>
    </rPh>
    <rPh sb="10" eb="12">
      <t>デグチ</t>
    </rPh>
    <rPh sb="14" eb="16">
      <t>レイスイ</t>
    </rPh>
    <rPh sb="22" eb="24">
      <t>イリグチ</t>
    </rPh>
    <rPh sb="26" eb="28">
      <t>フヨウ</t>
    </rPh>
    <phoneticPr fontId="7"/>
  </si>
  <si>
    <t>熱いお茶(ﾚｽﾄﾗﾝ出口)</t>
    <rPh sb="0" eb="1">
      <t>アツ</t>
    </rPh>
    <rPh sb="3" eb="4">
      <t>チャ</t>
    </rPh>
    <rPh sb="10" eb="12">
      <t>デグチ</t>
    </rPh>
    <phoneticPr fontId="7"/>
  </si>
  <si>
    <t>冷水(ﾚｽﾄﾗﾝ入口)</t>
    <rPh sb="0" eb="2">
      <t>レイスイ</t>
    </rPh>
    <rPh sb="8" eb="10">
      <t>イリグチ</t>
    </rPh>
    <phoneticPr fontId="7"/>
  </si>
  <si>
    <r>
      <rPr>
        <sz val="10"/>
        <rFont val="UD デジタル 教科書体 NP-R"/>
        <family val="1"/>
        <charset val="128"/>
      </rPr>
      <t>弁当</t>
    </r>
    <r>
      <rPr>
        <sz val="11"/>
        <rFont val="UD デジタル 教科書体 NP-R"/>
        <family val="1"/>
        <charset val="128"/>
      </rPr>
      <t xml:space="preserve">
</t>
    </r>
    <r>
      <rPr>
        <sz val="6"/>
        <rFont val="UD デジタル 教科書体 NP-R"/>
        <family val="1"/>
        <charset val="128"/>
      </rPr>
      <t>携帯弁当 610円
幕の内弁当 730円</t>
    </r>
    <rPh sb="0" eb="2">
      <t>ベントウ</t>
    </rPh>
    <rPh sb="3" eb="5">
      <t>ケイタイ</t>
    </rPh>
    <rPh sb="5" eb="7">
      <t>ベントウ</t>
    </rPh>
    <rPh sb="11" eb="12">
      <t>エン</t>
    </rPh>
    <rPh sb="13" eb="14">
      <t>マク</t>
    </rPh>
    <rPh sb="15" eb="18">
      <t>ウチベントウ</t>
    </rPh>
    <rPh sb="22" eb="23">
      <t>エン</t>
    </rPh>
    <phoneticPr fontId="7"/>
  </si>
  <si>
    <t>西暦</t>
    <rPh sb="0" eb="2">
      <t>セイレキ</t>
    </rPh>
    <phoneticPr fontId="7"/>
  </si>
  <si>
    <t>１団体、午前中・午後毎に</t>
    <rPh sb="1" eb="3">
      <t>ダンタイ</t>
    </rPh>
    <rPh sb="10" eb="11">
      <t>マイ</t>
    </rPh>
    <phoneticPr fontId="7"/>
  </si>
  <si>
    <t>7</t>
    <phoneticPr fontId="7"/>
  </si>
  <si>
    <t>17</t>
    <phoneticPr fontId="7"/>
  </si>
  <si>
    <t>18</t>
    <phoneticPr fontId="7"/>
  </si>
  <si>
    <t>9</t>
    <phoneticPr fontId="7"/>
  </si>
  <si>
    <t>14</t>
    <phoneticPr fontId="7"/>
  </si>
  <si>
    <t>30</t>
    <phoneticPr fontId="7"/>
  </si>
  <si>
    <t>27</t>
    <phoneticPr fontId="7"/>
  </si>
  <si>
    <t>白木峰小学校</t>
    <rPh sb="0" eb="2">
      <t>シラキ</t>
    </rPh>
    <rPh sb="2" eb="3">
      <t>ミネ</t>
    </rPh>
    <rPh sb="3" eb="6">
      <t>ショウガッコウ</t>
    </rPh>
    <phoneticPr fontId="7"/>
  </si>
  <si>
    <t>白木峰小学校</t>
    <rPh sb="0" eb="6">
      <t>シラキミネショウガッコウ</t>
    </rPh>
    <phoneticPr fontId="7"/>
  </si>
  <si>
    <t>プレイホール半面</t>
    <rPh sb="6" eb="8">
      <t>ハンメン</t>
    </rPh>
    <phoneticPr fontId="7"/>
  </si>
  <si>
    <t>プレイホール全面</t>
    <rPh sb="6" eb="8">
      <t>ゼンメン</t>
    </rPh>
    <phoneticPr fontId="7"/>
  </si>
  <si>
    <r>
      <t>１団体、</t>
    </r>
    <r>
      <rPr>
        <sz val="9"/>
        <rFont val="UD デジタル 教科書体 N-R"/>
        <family val="1"/>
        <charset val="128"/>
      </rPr>
      <t>午前中・午後毎に</t>
    </r>
    <rPh sb="1" eb="3">
      <t>ダンタイ</t>
    </rPh>
    <rPh sb="4" eb="6">
      <t>ゴゼン</t>
    </rPh>
    <rPh sb="6" eb="7">
      <t>ナカ</t>
    </rPh>
    <rPh sb="8" eb="10">
      <t>ゴゴ</t>
    </rPh>
    <rPh sb="10" eb="11">
      <t>マイ</t>
    </rPh>
    <phoneticPr fontId="7"/>
  </si>
  <si>
    <t>１団体、午前中・午後毎に</t>
    <rPh sb="1" eb="3">
      <t>ダンタイ</t>
    </rPh>
    <rPh sb="4" eb="6">
      <t>ゴゼン</t>
    </rPh>
    <rPh sb="10" eb="11">
      <t>マイ</t>
    </rPh>
    <phoneticPr fontId="7"/>
  </si>
  <si>
    <t>車椅子の生徒１名あり。野外活動には可能な限り参加しますが、難しい場合は日帰りで来る保護者の方と２Fロビーに待機します</t>
    <phoneticPr fontId="7"/>
  </si>
  <si>
    <t>円</t>
    <rPh sb="0" eb="1">
      <t>エン</t>
    </rPh>
    <phoneticPr fontId="7"/>
  </si>
  <si>
    <t>【自然の家へ提出する書類】</t>
    <rPh sb="1" eb="3">
      <t>シゼン</t>
    </rPh>
    <rPh sb="4" eb="5">
      <t>イエ</t>
    </rPh>
    <rPh sb="6" eb="8">
      <t>テイシュツ</t>
    </rPh>
    <rPh sb="10" eb="12">
      <t>ショルイ</t>
    </rPh>
    <phoneticPr fontId="7"/>
  </si>
  <si>
    <t>【レストランへ提出する書類】</t>
    <rPh sb="7" eb="9">
      <t>テイシュツ</t>
    </rPh>
    <rPh sb="11" eb="13">
      <t>ショルイ</t>
    </rPh>
    <phoneticPr fontId="7"/>
  </si>
  <si>
    <t>②以下に表示された書類が『自然の家』へ必要書類です（表示された文字をクリック！）</t>
    <rPh sb="1" eb="3">
      <t>イカ</t>
    </rPh>
    <rPh sb="4" eb="6">
      <t>ヒョウジ</t>
    </rPh>
    <rPh sb="9" eb="11">
      <t>ショルイ</t>
    </rPh>
    <rPh sb="13" eb="15">
      <t>シゼン</t>
    </rPh>
    <rPh sb="16" eb="17">
      <t>イエ</t>
    </rPh>
    <rPh sb="19" eb="21">
      <t>ヒツヨウ</t>
    </rPh>
    <rPh sb="21" eb="23">
      <t>ショルイ</t>
    </rPh>
    <rPh sb="26" eb="28">
      <t>ヒョウジ</t>
    </rPh>
    <rPh sb="31" eb="33">
      <t>モジ</t>
    </rPh>
    <phoneticPr fontId="7"/>
  </si>
  <si>
    <t>③以下に表示された書類が『レストラン』へ必要書類です（表示された文字をクリック！）</t>
    <rPh sb="1" eb="3">
      <t>イカ</t>
    </rPh>
    <rPh sb="4" eb="6">
      <t>ヒョウジ</t>
    </rPh>
    <rPh sb="9" eb="11">
      <t>ショルイ</t>
    </rPh>
    <rPh sb="20" eb="22">
      <t>ヒツヨウ</t>
    </rPh>
    <rPh sb="22" eb="24">
      <t>ショルイ</t>
    </rPh>
    <rPh sb="27" eb="29">
      <t>ヒョウジ</t>
    </rPh>
    <rPh sb="32" eb="34">
      <t>モジ</t>
    </rPh>
    <phoneticPr fontId="7"/>
  </si>
  <si>
    <t>＜自然の家＞</t>
  </si>
  <si>
    <t>0957-25-9070</t>
    <phoneticPr fontId="7"/>
  </si>
  <si>
    <t>＜レストラン・売店：コンパスグループジャパン＞</t>
    <rPh sb="7" eb="9">
      <t>バイテン</t>
    </rPh>
    <phoneticPr fontId="7"/>
  </si>
  <si>
    <t>35507@compass-jpn.com</t>
  </si>
  <si>
    <t xml:space="preserve">0957-25-9073 </t>
    <phoneticPr fontId="7"/>
  </si>
  <si>
    <r>
      <t>※キャンセル確認など緊急を要する場合に連絡させて頂きますので、</t>
    </r>
    <r>
      <rPr>
        <u/>
        <sz val="9"/>
        <color rgb="FFFF0000"/>
        <rFont val="UD デジタル 教科書体 NP-R"/>
        <family val="1"/>
        <charset val="128"/>
      </rPr>
      <t>土日・祭日にも繋がる番号をご記入ください。</t>
    </r>
    <phoneticPr fontId="7"/>
  </si>
  <si>
    <t>引率代表者名</t>
    <rPh sb="0" eb="2">
      <t>インソツ</t>
    </rPh>
    <rPh sb="2" eb="5">
      <t>ダイヒョウシャ</t>
    </rPh>
    <rPh sb="5" eb="6">
      <t>メイ</t>
    </rPh>
    <phoneticPr fontId="7"/>
  </si>
  <si>
    <t>引率代表者連絡先
（緊急時用）</t>
    <rPh sb="0" eb="5">
      <t>インソツダイヒョウシャ</t>
    </rPh>
    <rPh sb="5" eb="8">
      <t>レンラクサキ</t>
    </rPh>
    <rPh sb="10" eb="14">
      <t>キンキュウジヨウ</t>
    </rPh>
    <phoneticPr fontId="7"/>
  </si>
  <si>
    <t>引率代表者住所</t>
    <rPh sb="0" eb="5">
      <t>インソツダイヒョウシャ</t>
    </rPh>
    <rPh sb="5" eb="7">
      <t>ジュウショ</t>
    </rPh>
    <phoneticPr fontId="7"/>
  </si>
  <si>
    <t>宿泊利用者等名簿（宿泊・日帰り）</t>
    <rPh sb="0" eb="2">
      <t>シュクハク</t>
    </rPh>
    <rPh sb="2" eb="4">
      <t>リヨウ</t>
    </rPh>
    <rPh sb="4" eb="5">
      <t>シャ</t>
    </rPh>
    <rPh sb="5" eb="6">
      <t>トウ</t>
    </rPh>
    <rPh sb="6" eb="8">
      <t>メイボ</t>
    </rPh>
    <rPh sb="9" eb="11">
      <t>シュクハク</t>
    </rPh>
    <rPh sb="12" eb="14">
      <t>ヒガエ</t>
    </rPh>
    <phoneticPr fontId="7"/>
  </si>
  <si>
    <t>※団体の場合には、引率代表者において利用者の住所、連絡先を確実に把握していただいていることが前提となっております。ただし、緊急時等に利用者の住所・連絡先を確認させていただくことがあることをご承知おきください。</t>
    <phoneticPr fontId="7"/>
  </si>
  <si>
    <t>※日本政府は、法令に基づき、「日本国内に住所を有しない外国人」の方の宿泊に際しては、宿泊者名簿に、＊氏名　＊住所　＊連絡先　等の記載に加えて＊国籍　及び　＊旅券番号　の記載を義務付けています。また、日本政府は、旅券の呈示及びコピーも求めていますので、ご理解、ご協力をお願いいたします。なお青少年教育団体においては、引率代表者が旅券番号等を適切に管理している場合は、提示は必須ではございません。しかし警察等からの捜査依頼があった場合は、提示をいただく場合もございます。</t>
    <rPh sb="144" eb="147">
      <t>セイショウネン</t>
    </rPh>
    <rPh sb="147" eb="149">
      <t>キョウイク</t>
    </rPh>
    <rPh sb="149" eb="151">
      <t>ダンタイ</t>
    </rPh>
    <rPh sb="157" eb="162">
      <t>インソツダイヒョウシャ</t>
    </rPh>
    <rPh sb="163" eb="167">
      <t>リョケンバンゴウ</t>
    </rPh>
    <rPh sb="167" eb="168">
      <t>トウ</t>
    </rPh>
    <rPh sb="169" eb="171">
      <t>テキセツ</t>
    </rPh>
    <rPh sb="172" eb="174">
      <t>カンリ</t>
    </rPh>
    <rPh sb="178" eb="180">
      <t>バアイ</t>
    </rPh>
    <rPh sb="182" eb="184">
      <t>テイジ</t>
    </rPh>
    <rPh sb="185" eb="187">
      <t>ヒッス</t>
    </rPh>
    <rPh sb="199" eb="201">
      <t>ケイサツ</t>
    </rPh>
    <rPh sb="201" eb="202">
      <t>トウ</t>
    </rPh>
    <rPh sb="205" eb="207">
      <t>ソウサ</t>
    </rPh>
    <rPh sb="207" eb="209">
      <t>イライ</t>
    </rPh>
    <rPh sb="213" eb="215">
      <t>バアイ</t>
    </rPh>
    <rPh sb="217" eb="219">
      <t>テイジ</t>
    </rPh>
    <rPh sb="224" eb="226">
      <t>バアイ</t>
    </rPh>
    <phoneticPr fontId="7"/>
  </si>
  <si>
    <t>※しおり等に名簿を載せている場合は、下記赤枠内の記載としおり等の提出で結構です。</t>
    <rPh sb="18" eb="20">
      <t>カキ</t>
    </rPh>
    <rPh sb="20" eb="21">
      <t>アカ</t>
    </rPh>
    <rPh sb="21" eb="22">
      <t>ワク</t>
    </rPh>
    <rPh sb="22" eb="23">
      <t>ナイ</t>
    </rPh>
    <rPh sb="24" eb="26">
      <t>キサイ</t>
    </rPh>
    <phoneticPr fontId="7"/>
  </si>
  <si>
    <t>国立諫早青少年自然の家　提出書類確認シート</t>
    <rPh sb="12" eb="14">
      <t>テイシュツ</t>
    </rPh>
    <rPh sb="14" eb="16">
      <t>ショルイ</t>
    </rPh>
    <rPh sb="16" eb="18">
      <t>カクニン</t>
    </rPh>
    <phoneticPr fontId="15"/>
  </si>
  <si>
    <t>④該当の書類を事前提出をお願いします</t>
    <rPh sb="1" eb="3">
      <t>ガイトウ</t>
    </rPh>
    <rPh sb="4" eb="6">
      <t>ショルイ</t>
    </rPh>
    <rPh sb="7" eb="9">
      <t>ジゼン</t>
    </rPh>
    <rPh sb="9" eb="11">
      <t>テイシュツ</t>
    </rPh>
    <rPh sb="13" eb="14">
      <t>ネガ</t>
    </rPh>
    <phoneticPr fontId="15"/>
  </si>
  <si>
    <t>　3歳未満で保護者と取り分けて食べる</t>
    <rPh sb="2" eb="3">
      <t>サイ</t>
    </rPh>
    <rPh sb="3" eb="5">
      <t>ミマン</t>
    </rPh>
    <rPh sb="6" eb="9">
      <t>ホゴシャ</t>
    </rPh>
    <rPh sb="10" eb="11">
      <t>ト</t>
    </rPh>
    <rPh sb="12" eb="13">
      <t>ワ</t>
    </rPh>
    <rPh sb="15" eb="16">
      <t>タ</t>
    </rPh>
    <phoneticPr fontId="7"/>
  </si>
  <si>
    <t>A弁当</t>
    <rPh sb="1" eb="3">
      <t>ベントウ</t>
    </rPh>
    <phoneticPr fontId="7"/>
  </si>
  <si>
    <t>B弁当</t>
    <rPh sb="1" eb="3">
      <t>ベントウ</t>
    </rPh>
    <phoneticPr fontId="7"/>
  </si>
  <si>
    <t>C弁当</t>
    <rPh sb="1" eb="3">
      <t>ベントウ</t>
    </rPh>
    <phoneticPr fontId="7"/>
  </si>
  <si>
    <t>おにぎり3個</t>
    <rPh sb="5" eb="6">
      <t>コ</t>
    </rPh>
    <phoneticPr fontId="7"/>
  </si>
  <si>
    <t>おにぎり2個</t>
    <rPh sb="5" eb="6">
      <t>コ</t>
    </rPh>
    <phoneticPr fontId="7"/>
  </si>
  <si>
    <t>A弁当</t>
    <rPh sb="1" eb="3">
      <t>ベントウ</t>
    </rPh>
    <phoneticPr fontId="15"/>
  </si>
  <si>
    <t>B弁当</t>
    <rPh sb="1" eb="3">
      <t>ベントウ</t>
    </rPh>
    <phoneticPr fontId="15"/>
  </si>
  <si>
    <t>C弁当</t>
    <rPh sb="1" eb="3">
      <t>ベントウ</t>
    </rPh>
    <phoneticPr fontId="15"/>
  </si>
  <si>
    <t>おにぎり２個</t>
    <rPh sb="5" eb="6">
      <t>コ</t>
    </rPh>
    <phoneticPr fontId="15"/>
  </si>
  <si>
    <t>おにぎり３個</t>
    <rPh sb="5" eb="6">
      <t>コ</t>
    </rPh>
    <phoneticPr fontId="15"/>
  </si>
  <si>
    <t>防災カレーA（魚肉）</t>
    <rPh sb="0" eb="2">
      <t>ボウサイ</t>
    </rPh>
    <rPh sb="7" eb="9">
      <t>ギョニク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</si>
</sst>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quot;"/>
    <numFmt numFmtId="177" formatCode="#&quot;円&quot;"/>
    <numFmt numFmtId="178" formatCode="m&quot;月&quot;d&quot;日&quot;;@"/>
    <numFmt numFmtId="179" formatCode="h:mm;@"/>
    <numFmt numFmtId="180" formatCode="&quot;¥&quot;#,##0_);[Red]\(&quot;¥&quot;#,##0\)"/>
    <numFmt numFmtId="181" formatCode="[$-411]ggge&quot;年&quot;m&quot;月&quot;d&quot;日&quot;;@"/>
  </numFmts>
  <fonts count="1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b/>
      <sz val="10"/>
      <name val="ＭＳ ゴシック"/>
      <family val="3"/>
      <charset val="128"/>
    </font>
    <font>
      <sz val="9"/>
      <name val="ＭＳ Ｐゴシック"/>
      <family val="3"/>
      <charset val="128"/>
    </font>
    <font>
      <sz val="11"/>
      <name val="ＭＳ 明朝"/>
      <family val="1"/>
      <charset val="128"/>
    </font>
    <font>
      <sz val="9"/>
      <color rgb="FF000000"/>
      <name val="Meiryo UI"/>
      <family val="3"/>
      <charset val="128"/>
    </font>
    <font>
      <sz val="8"/>
      <name val="ＭＳ 明朝"/>
      <family val="1"/>
      <charset val="128"/>
    </font>
    <font>
      <sz val="10"/>
      <name val="ＭＳ 明朝"/>
      <family val="1"/>
      <charset val="128"/>
    </font>
    <font>
      <sz val="6"/>
      <name val="ＭＳ Ｐゴシック"/>
      <family val="2"/>
      <charset val="128"/>
      <scheme val="minor"/>
    </font>
    <font>
      <u/>
      <sz val="10"/>
      <name val="ＭＳ ゴシック"/>
      <family val="3"/>
      <charset val="128"/>
    </font>
    <font>
      <b/>
      <sz val="18"/>
      <name val="ＭＳ ゴシック"/>
      <family val="3"/>
      <charset val="128"/>
    </font>
    <font>
      <sz val="9"/>
      <name val="ＭＳ 明朝"/>
      <family val="1"/>
      <charset val="128"/>
    </font>
    <font>
      <b/>
      <sz val="11"/>
      <name val="ＭＳ 明朝"/>
      <family val="1"/>
      <charset val="128"/>
    </font>
    <font>
      <b/>
      <sz val="12"/>
      <name val="ＭＳ 明朝"/>
      <family val="1"/>
      <charset val="128"/>
    </font>
    <font>
      <b/>
      <sz val="10"/>
      <name val="ＭＳ 明朝"/>
      <family val="1"/>
      <charset val="128"/>
    </font>
    <font>
      <u/>
      <sz val="11"/>
      <color theme="10"/>
      <name val="ＭＳ Ｐゴシック"/>
      <family val="3"/>
      <charset val="128"/>
    </font>
    <font>
      <b/>
      <u/>
      <sz val="11"/>
      <color rgb="FFFF0000"/>
      <name val="ＭＳ Ｐゴシック"/>
      <family val="3"/>
      <charset val="128"/>
    </font>
    <font>
      <sz val="11"/>
      <name val="UD デジタル 教科書体 NP-R"/>
      <family val="1"/>
      <charset val="128"/>
    </font>
    <font>
      <b/>
      <sz val="11"/>
      <name val="UD デジタル 教科書体 NP-R"/>
      <family val="1"/>
      <charset val="128"/>
    </font>
    <font>
      <b/>
      <sz val="16"/>
      <name val="UD デジタル 教科書体 NP-R"/>
      <family val="1"/>
      <charset val="128"/>
    </font>
    <font>
      <sz val="6"/>
      <name val="UD デジタル 教科書体 NP-R"/>
      <family val="1"/>
      <charset val="128"/>
    </font>
    <font>
      <sz val="9"/>
      <name val="UD デジタル 教科書体 NP-R"/>
      <family val="1"/>
      <charset val="128"/>
    </font>
    <font>
      <sz val="8"/>
      <name val="UD デジタル 教科書体 NP-R"/>
      <family val="1"/>
      <charset val="128"/>
    </font>
    <font>
      <sz val="10"/>
      <name val="UD デジタル 教科書体 NP-R"/>
      <family val="1"/>
      <charset val="128"/>
    </font>
    <font>
      <b/>
      <sz val="12"/>
      <name val="UD デジタル 教科書体 NP-R"/>
      <family val="1"/>
      <charset val="128"/>
    </font>
    <font>
      <sz val="12"/>
      <name val="UD デジタル 教科書体 NP-R"/>
      <family val="1"/>
      <charset val="128"/>
    </font>
    <font>
      <b/>
      <sz val="10"/>
      <name val="UD デジタル 教科書体 NP-R"/>
      <family val="1"/>
      <charset val="128"/>
    </font>
    <font>
      <sz val="8"/>
      <color theme="0"/>
      <name val="UD デジタル 教科書体 NP-R"/>
      <family val="1"/>
      <charset val="128"/>
    </font>
    <font>
      <sz val="7"/>
      <name val="UD デジタル 教科書体 NP-R"/>
      <family val="1"/>
      <charset val="128"/>
    </font>
    <font>
      <b/>
      <sz val="9"/>
      <name val="UD デジタル 教科書体 NP-R"/>
      <family val="1"/>
      <charset val="128"/>
    </font>
    <font>
      <u/>
      <sz val="9"/>
      <name val="UD デジタル 教科書体 NP-R"/>
      <family val="1"/>
      <charset val="128"/>
    </font>
    <font>
      <b/>
      <sz val="8"/>
      <name val="UD デジタル 教科書体 NP-R"/>
      <family val="1"/>
      <charset val="128"/>
    </font>
    <font>
      <b/>
      <sz val="14"/>
      <name val="UD デジタル 教科書体 NP-R"/>
      <family val="1"/>
      <charset val="128"/>
    </font>
    <font>
      <b/>
      <u/>
      <sz val="11"/>
      <color rgb="FFFF0000"/>
      <name val="UD デジタル 教科書体 NP-R"/>
      <family val="1"/>
      <charset val="128"/>
    </font>
    <font>
      <u/>
      <sz val="11"/>
      <name val="UD デジタル 教科書体 NP-R"/>
      <family val="1"/>
      <charset val="128"/>
    </font>
    <font>
      <b/>
      <u/>
      <sz val="9"/>
      <name val="UD デジタル 教科書体 NP-R"/>
      <family val="1"/>
      <charset val="128"/>
    </font>
    <font>
      <b/>
      <sz val="18"/>
      <name val="UD デジタル 教科書体 NP-R"/>
      <family val="1"/>
      <charset val="128"/>
    </font>
    <font>
      <sz val="11"/>
      <color theme="0"/>
      <name val="UD デジタル 教科書体 NP-R"/>
      <family val="1"/>
      <charset val="128"/>
    </font>
    <font>
      <b/>
      <sz val="10"/>
      <color theme="0"/>
      <name val="UD デジタル 教科書体 NP-R"/>
      <family val="1"/>
      <charset val="128"/>
    </font>
    <font>
      <sz val="8"/>
      <color theme="1" tint="0.34998626667073579"/>
      <name val="UD デジタル 教科書体 NP-R"/>
      <family val="1"/>
      <charset val="128"/>
    </font>
    <font>
      <b/>
      <sz val="10"/>
      <color theme="1" tint="0.34998626667073579"/>
      <name val="UD デジタル 教科書体 NP-R"/>
      <family val="1"/>
      <charset val="128"/>
    </font>
    <font>
      <sz val="9"/>
      <color theme="1" tint="0.34998626667073579"/>
      <name val="UD デジタル 教科書体 NP-R"/>
      <family val="1"/>
      <charset val="128"/>
    </font>
    <font>
      <b/>
      <sz val="10"/>
      <color theme="1"/>
      <name val="UD デジタル 教科書体 NP-R"/>
      <family val="1"/>
      <charset val="128"/>
    </font>
    <font>
      <sz val="11"/>
      <color rgb="FFFF0000"/>
      <name val="UD デジタル 教科書体 NP-R"/>
      <family val="1"/>
      <charset val="128"/>
    </font>
    <font>
      <b/>
      <sz val="7"/>
      <name val="UD デジタル 教科書体 NP-R"/>
      <family val="1"/>
      <charset val="128"/>
    </font>
    <font>
      <b/>
      <sz val="7"/>
      <name val="Segoe UI Symbol"/>
      <family val="2"/>
    </font>
    <font>
      <sz val="20"/>
      <name val="UD デジタル 教科書体 NP-R"/>
      <family val="1"/>
      <charset val="128"/>
    </font>
    <font>
      <sz val="6.5"/>
      <name val="UD デジタル 教科書体 NP-R"/>
      <family val="1"/>
      <charset val="128"/>
    </font>
    <font>
      <b/>
      <sz val="11"/>
      <color rgb="FFFF0000"/>
      <name val="UD デジタル 教科書体 NP-R"/>
      <family val="1"/>
      <charset val="128"/>
    </font>
    <font>
      <b/>
      <sz val="9"/>
      <color rgb="FFFF0000"/>
      <name val="UD デジタル 教科書体 NP-R"/>
      <family val="1"/>
      <charset val="128"/>
    </font>
    <font>
      <b/>
      <sz val="9"/>
      <color theme="0"/>
      <name val="UD デジタル 教科書体 NP-R"/>
      <family val="1"/>
      <charset val="128"/>
    </font>
    <font>
      <b/>
      <u/>
      <sz val="12"/>
      <color rgb="FFFF0000"/>
      <name val="UD デジタル 教科書体 NP-R"/>
      <family val="1"/>
      <charset val="128"/>
    </font>
    <font>
      <b/>
      <u/>
      <sz val="12"/>
      <color rgb="FFFF0000"/>
      <name val="Segoe UI Symbol"/>
      <family val="1"/>
    </font>
    <font>
      <sz val="10"/>
      <color rgb="FFFF0000"/>
      <name val="UD デジタル 教科書体 NP-R"/>
      <family val="1"/>
      <charset val="128"/>
    </font>
    <font>
      <sz val="14"/>
      <name val="UD デジタル 教科書体 NP-R"/>
      <family val="1"/>
      <charset val="128"/>
    </font>
    <font>
      <sz val="13"/>
      <name val="UD デジタル 教科書体 NP-R"/>
      <family val="1"/>
      <charset val="128"/>
    </font>
    <font>
      <b/>
      <u/>
      <sz val="11"/>
      <color rgb="FFFF0000"/>
      <name val="Segoe UI Symbol"/>
      <family val="2"/>
    </font>
    <font>
      <b/>
      <u/>
      <sz val="10"/>
      <color rgb="FFFF0000"/>
      <name val="UD デジタル 教科書体 NP-R"/>
      <family val="1"/>
      <charset val="128"/>
    </font>
    <font>
      <b/>
      <u/>
      <sz val="10"/>
      <name val="UD デジタル 教科書体 NP-R"/>
      <family val="1"/>
      <charset val="128"/>
    </font>
    <font>
      <u/>
      <sz val="7"/>
      <name val="UD デジタル 教科書体 NP-R"/>
      <family val="1"/>
      <charset val="128"/>
    </font>
    <font>
      <sz val="9"/>
      <color rgb="FFFF0000"/>
      <name val="UD デジタル 教科書体 NP-R"/>
      <family val="1"/>
      <charset val="128"/>
    </font>
    <font>
      <sz val="12"/>
      <color rgb="FFFF0000"/>
      <name val="UD デジタル 教科書体 NP-R"/>
      <family val="1"/>
      <charset val="128"/>
    </font>
    <font>
      <b/>
      <sz val="12"/>
      <color rgb="FFFF0000"/>
      <name val="UD デジタル 教科書体 NP-R"/>
      <family val="1"/>
      <charset val="128"/>
    </font>
    <font>
      <sz val="8"/>
      <color rgb="FFFF0000"/>
      <name val="UD デジタル 教科書体 NP-R"/>
      <family val="1"/>
      <charset val="128"/>
    </font>
    <font>
      <sz val="9"/>
      <name val="UD デジタル 教科書体 N-R"/>
      <family val="1"/>
      <charset val="128"/>
    </font>
    <font>
      <b/>
      <sz val="10"/>
      <color rgb="FFFF0000"/>
      <name val="UD デジタル 教科書体 NP-R"/>
      <family val="1"/>
      <charset val="128"/>
    </font>
    <font>
      <sz val="11"/>
      <name val="Calibri"/>
      <family val="1"/>
    </font>
    <font>
      <b/>
      <u/>
      <sz val="8"/>
      <color rgb="FFFF0000"/>
      <name val="UD デジタル 教科書体 NP-R"/>
      <family val="1"/>
      <charset val="128"/>
    </font>
    <font>
      <b/>
      <u/>
      <sz val="9"/>
      <color rgb="FFFF0000"/>
      <name val="UD デジタル 教科書体 NP-R"/>
      <family val="1"/>
      <charset val="128"/>
    </font>
    <font>
      <sz val="14"/>
      <color theme="1"/>
      <name val="BIZ UDゴシック"/>
      <family val="3"/>
      <charset val="128"/>
    </font>
    <font>
      <sz val="10"/>
      <color theme="1"/>
      <name val="BIZ UDゴシック"/>
      <family val="3"/>
      <charset val="128"/>
    </font>
    <font>
      <sz val="10"/>
      <color theme="1"/>
      <name val="ＭＳ Ｐゴシック"/>
      <family val="2"/>
      <charset val="128"/>
      <scheme val="minor"/>
    </font>
    <font>
      <sz val="11"/>
      <color theme="1"/>
      <name val="BIZ UDゴシック"/>
      <family val="3"/>
      <charset val="128"/>
    </font>
    <font>
      <sz val="14"/>
      <color theme="1"/>
      <name val="ＭＳ Ｐゴシック"/>
      <family val="2"/>
      <charset val="128"/>
      <scheme val="minor"/>
    </font>
    <font>
      <b/>
      <sz val="11"/>
      <color theme="1"/>
      <name val="BIZ UDゴシック"/>
      <family val="3"/>
      <charset val="128"/>
    </font>
    <font>
      <u/>
      <sz val="11"/>
      <name val="UD デジタル 教科書体 N-R"/>
      <family val="1"/>
      <charset val="128"/>
    </font>
    <font>
      <b/>
      <u/>
      <sz val="11"/>
      <name val="UD デジタル 教科書体 N-R"/>
      <family val="1"/>
      <charset val="128"/>
    </font>
    <font>
      <sz val="11"/>
      <name val="UD デジタル 教科書体 N-R"/>
      <family val="1"/>
      <charset val="128"/>
    </font>
    <font>
      <b/>
      <u/>
      <sz val="11"/>
      <color rgb="FFFF0000"/>
      <name val="UD デジタル 教科書体 N-R"/>
      <family val="1"/>
      <charset val="128"/>
    </font>
    <font>
      <u/>
      <sz val="8"/>
      <name val="UD デジタル 教科書体 NP-R"/>
      <family val="1"/>
      <charset val="128"/>
    </font>
    <font>
      <b/>
      <u/>
      <sz val="14"/>
      <color rgb="FFFF0000"/>
      <name val="UD デジタル 教科書体 N-R"/>
      <family val="1"/>
      <charset val="128"/>
    </font>
    <font>
      <sz val="12"/>
      <name val="UD デジタル 教科書体 N-R"/>
      <family val="1"/>
      <charset val="128"/>
    </font>
    <font>
      <sz val="16"/>
      <name val="UD デジタル 教科書体 N-R"/>
      <family val="1"/>
      <charset val="128"/>
    </font>
    <font>
      <b/>
      <sz val="14"/>
      <name val="UD デジタル 教科書体 N-R"/>
      <family val="1"/>
      <charset val="128"/>
    </font>
    <font>
      <b/>
      <sz val="12"/>
      <name val="UD デジタル 教科書体 N-R"/>
      <family val="1"/>
      <charset val="128"/>
    </font>
    <font>
      <b/>
      <sz val="11"/>
      <name val="UD デジタル 教科書体 N-R"/>
      <family val="1"/>
      <charset val="128"/>
    </font>
    <font>
      <sz val="10"/>
      <name val="UD デジタル 教科書体 N-R"/>
      <family val="1"/>
      <charset val="128"/>
    </font>
    <font>
      <sz val="9"/>
      <color theme="0" tint="-0.499984740745262"/>
      <name val="UD デジタル 教科書体 N-R"/>
      <family val="1"/>
      <charset val="128"/>
    </font>
    <font>
      <b/>
      <sz val="24"/>
      <name val="UD デジタル 教科書体 N-R"/>
      <family val="1"/>
      <charset val="128"/>
    </font>
    <font>
      <b/>
      <sz val="26"/>
      <name val="UD デジタル 教科書体 N-R"/>
      <family val="1"/>
      <charset val="128"/>
    </font>
    <font>
      <sz val="11"/>
      <color rgb="FFFF0000"/>
      <name val="UD デジタル 教科書体 N-R"/>
      <family val="1"/>
      <charset val="128"/>
    </font>
    <font>
      <sz val="11"/>
      <color indexed="8"/>
      <name val="UD デジタル 教科書体 N-R"/>
      <family val="1"/>
      <charset val="128"/>
    </font>
    <font>
      <sz val="9"/>
      <color theme="1" tint="0.249977111117893"/>
      <name val="UD デジタル 教科書体 N-R"/>
      <family val="1"/>
      <charset val="128"/>
    </font>
    <font>
      <sz val="11"/>
      <color theme="1" tint="0.34998626667073579"/>
      <name val="UD デジタル 教科書体 N-R"/>
      <family val="1"/>
      <charset val="128"/>
    </font>
    <font>
      <sz val="9.5"/>
      <name val="UD デジタル 教科書体 N-R"/>
      <family val="1"/>
      <charset val="128"/>
    </font>
    <font>
      <sz val="7"/>
      <name val="UD デジタル 教科書体 N-R"/>
      <family val="1"/>
      <charset val="128"/>
    </font>
    <font>
      <sz val="10"/>
      <color theme="0" tint="-0.499984740745262"/>
      <name val="UD デジタル 教科書体 N-R"/>
      <family val="1"/>
      <charset val="128"/>
    </font>
    <font>
      <sz val="11"/>
      <color theme="0" tint="-0.499984740745262"/>
      <name val="UD デジタル 教科書体 N-R"/>
      <family val="1"/>
      <charset val="128"/>
    </font>
    <font>
      <sz val="8"/>
      <color theme="1" tint="0.34998626667073579"/>
      <name val="UD デジタル 教科書体 N-R"/>
      <family val="1"/>
      <charset val="128"/>
    </font>
    <font>
      <sz val="7"/>
      <color theme="0" tint="-0.499984740745262"/>
      <name val="UD デジタル 教科書体 NP-R"/>
      <family val="1"/>
      <charset val="128"/>
    </font>
    <font>
      <sz val="8"/>
      <color theme="0" tint="-0.499984740745262"/>
      <name val="UD デジタル 教科書体 NP-R"/>
      <family val="1"/>
      <charset val="128"/>
    </font>
    <font>
      <b/>
      <sz val="8"/>
      <color theme="0" tint="-0.499984740745262"/>
      <name val="UD デジタル 教科書体 NP-R"/>
      <family val="1"/>
      <charset val="128"/>
    </font>
    <font>
      <u/>
      <sz val="6"/>
      <name val="UD デジタル 教科書体 NP-R"/>
      <family val="1"/>
      <charset val="128"/>
    </font>
    <font>
      <u/>
      <sz val="6"/>
      <name val="Segoe UI Symbol"/>
      <family val="1"/>
    </font>
    <font>
      <u val="double"/>
      <sz val="9"/>
      <name val="UD デジタル 教科書体 N-R"/>
      <family val="1"/>
      <charset val="128"/>
    </font>
    <font>
      <b/>
      <u val="double"/>
      <sz val="9"/>
      <name val="UD デジタル 教科書体 N-R"/>
      <family val="1"/>
      <charset val="128"/>
    </font>
    <font>
      <sz val="8"/>
      <name val="UD デジタル 教科書体 N-R"/>
      <family val="1"/>
      <charset val="128"/>
    </font>
    <font>
      <sz val="8"/>
      <color theme="1" tint="0.249977111117893"/>
      <name val="UD デジタル 教科書体 N-R"/>
      <family val="1"/>
      <charset val="128"/>
    </font>
    <font>
      <b/>
      <sz val="10"/>
      <color theme="1" tint="0.34998626667073579"/>
      <name val="UD デジタル 教科書体 N-R"/>
      <family val="1"/>
      <charset val="128"/>
    </font>
    <font>
      <u/>
      <sz val="11"/>
      <color theme="10"/>
      <name val="ＭＳ Ｐゴシック"/>
      <family val="2"/>
      <charset val="128"/>
      <scheme val="minor"/>
    </font>
    <font>
      <sz val="11"/>
      <color theme="1"/>
      <name val="UD デジタル 教科書体 N-R"/>
      <family val="1"/>
      <charset val="128"/>
    </font>
    <font>
      <b/>
      <sz val="11"/>
      <color theme="1"/>
      <name val="UD デジタル 教科書体 N-R"/>
      <family val="1"/>
      <charset val="128"/>
    </font>
    <font>
      <b/>
      <sz val="12"/>
      <color theme="1"/>
      <name val="UD デジタル 教科書体 N-R"/>
      <family val="1"/>
      <charset val="128"/>
    </font>
    <font>
      <sz val="12"/>
      <color theme="1"/>
      <name val="UD デジタル 教科書体 N-R"/>
      <family val="1"/>
      <charset val="128"/>
    </font>
    <font>
      <sz val="12"/>
      <color rgb="FF757575"/>
      <name val="UD デジタル 教科書体 N-R"/>
      <family val="1"/>
      <charset val="128"/>
    </font>
    <font>
      <b/>
      <sz val="18"/>
      <color theme="1"/>
      <name val="UD デジタル 教科書体 N-R"/>
      <family val="1"/>
      <charset val="128"/>
    </font>
    <font>
      <sz val="14"/>
      <name val="UD デジタル 教科書体 N-R"/>
      <family val="1"/>
      <charset val="128"/>
    </font>
    <font>
      <b/>
      <u/>
      <sz val="16"/>
      <color rgb="FFFF0000"/>
      <name val="UD デジタル 教科書体 N-R"/>
      <family val="1"/>
      <charset val="128"/>
    </font>
    <font>
      <b/>
      <sz val="14"/>
      <color rgb="FFFF0000"/>
      <name val="UD デジタル 教科書体 NP-R"/>
      <family val="1"/>
      <charset val="128"/>
    </font>
    <font>
      <b/>
      <u/>
      <sz val="12"/>
      <color rgb="FFFF0000"/>
      <name val="UD デジタル 教科書体 N-R"/>
      <family val="1"/>
      <charset val="128"/>
    </font>
    <font>
      <b/>
      <u/>
      <sz val="18"/>
      <color rgb="FFFF0000"/>
      <name val="UD デジタル 教科書体 N-R"/>
      <family val="1"/>
      <charset val="128"/>
    </font>
    <font>
      <sz val="10"/>
      <color theme="1"/>
      <name val="UD デジタル 教科書体 N-R"/>
      <family val="1"/>
      <charset val="128"/>
    </font>
    <font>
      <b/>
      <sz val="20"/>
      <name val="UD デジタル 教科書体 N-R"/>
      <family val="1"/>
      <charset val="128"/>
    </font>
    <font>
      <b/>
      <sz val="18"/>
      <name val="UD デジタル 教科書体 N-R"/>
      <family val="1"/>
      <charset val="128"/>
    </font>
    <font>
      <u/>
      <sz val="11"/>
      <color theme="10"/>
      <name val="UD デジタル 教科書体 N-R"/>
      <family val="1"/>
      <charset val="128"/>
    </font>
    <font>
      <sz val="9"/>
      <color theme="1"/>
      <name val="UD デジタル 教科書体 N-R"/>
      <family val="1"/>
      <charset val="128"/>
    </font>
    <font>
      <sz val="8"/>
      <color theme="0"/>
      <name val="UD デジタル 教科書体 N-R"/>
      <family val="1"/>
      <charset val="128"/>
    </font>
    <font>
      <b/>
      <sz val="10"/>
      <name val="UD デジタル 教科書体 N-R"/>
      <family val="1"/>
      <charset val="128"/>
    </font>
    <font>
      <b/>
      <sz val="10"/>
      <color theme="1"/>
      <name val="UD デジタル 教科書体 N-R"/>
      <family val="1"/>
      <charset val="128"/>
    </font>
    <font>
      <b/>
      <sz val="14"/>
      <color theme="1"/>
      <name val="UD デジタル 教科書体 N-R"/>
      <family val="1"/>
      <charset val="128"/>
    </font>
    <font>
      <b/>
      <sz val="9"/>
      <name val="UD デジタル 教科書体 N-R"/>
      <family val="1"/>
      <charset val="128"/>
    </font>
    <font>
      <b/>
      <sz val="9"/>
      <color theme="1"/>
      <name val="UD デジタル 教科書体 N-R"/>
      <family val="1"/>
      <charset val="128"/>
    </font>
    <font>
      <u/>
      <sz val="10"/>
      <name val="UD デジタル 教科書体 N-R"/>
      <family val="1"/>
      <charset val="128"/>
    </font>
    <font>
      <sz val="10"/>
      <color theme="0"/>
      <name val="UD デジタル 教科書体 N-R"/>
      <family val="1"/>
      <charset val="128"/>
    </font>
    <font>
      <b/>
      <sz val="11"/>
      <color rgb="FF0000FF"/>
      <name val="UD デジタル 教科書体 NP-R"/>
      <family val="1"/>
      <charset val="128"/>
    </font>
    <font>
      <b/>
      <u/>
      <sz val="12"/>
      <color rgb="FF0000FF"/>
      <name val="UD デジタル 教科書体 N-R"/>
      <family val="1"/>
      <charset val="128"/>
    </font>
    <font>
      <b/>
      <sz val="16"/>
      <color rgb="FF0000FF"/>
      <name val="Calibri"/>
      <family val="2"/>
    </font>
    <font>
      <b/>
      <u/>
      <sz val="14"/>
      <color rgb="FFFF0000"/>
      <name val="Calibri"/>
      <family val="2"/>
    </font>
    <font>
      <b/>
      <sz val="11"/>
      <color rgb="FF0000FF"/>
      <name val="UD デジタル 教科書体 N-R"/>
      <family val="1"/>
      <charset val="128"/>
    </font>
    <font>
      <sz val="7.7"/>
      <name val="UD デジタル 教科書体 NP-R"/>
      <family val="1"/>
      <charset val="128"/>
    </font>
    <font>
      <u/>
      <sz val="7.7"/>
      <name val="UD デジタル 教科書体 NP-R"/>
      <family val="1"/>
      <charset val="128"/>
    </font>
    <font>
      <b/>
      <sz val="7"/>
      <color rgb="FFFF0000"/>
      <name val="UD デジタル 教科書体 NP-R"/>
      <family val="1"/>
      <charset val="128"/>
    </font>
    <font>
      <sz val="10"/>
      <name val="Segoe UI Symbol"/>
      <family val="1"/>
    </font>
    <font>
      <b/>
      <u/>
      <sz val="8"/>
      <name val="UD デジタル 教科書体 N-R"/>
      <family val="1"/>
      <charset val="128"/>
    </font>
    <font>
      <u/>
      <sz val="9"/>
      <color rgb="FFFF0000"/>
      <name val="UD デジタル 教科書体 NP-R"/>
      <family val="1"/>
      <charset val="128"/>
    </font>
  </fonts>
  <fills count="17">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4.9989318521683403E-2"/>
        <bgColor indexed="64"/>
      </patternFill>
    </fill>
  </fills>
  <borders count="385">
    <border>
      <left/>
      <right/>
      <top/>
      <bottom/>
      <diagonal/>
    </border>
    <border>
      <left/>
      <right/>
      <top/>
      <bottom style="medium">
        <color indexed="64"/>
      </bottom>
      <diagonal/>
    </border>
    <border>
      <left style="dotted">
        <color indexed="64"/>
      </left>
      <right/>
      <top/>
      <bottom/>
      <diagonal/>
    </border>
    <border>
      <left/>
      <right/>
      <top style="dotted">
        <color indexed="64"/>
      </top>
      <bottom/>
      <diagonal/>
    </border>
    <border>
      <left/>
      <right/>
      <top style="thin">
        <color indexed="64"/>
      </top>
      <bottom/>
      <diagonal/>
    </border>
    <border>
      <left/>
      <right/>
      <top style="medium">
        <color indexed="64"/>
      </top>
      <bottom style="thin">
        <color indexed="64"/>
      </bottom>
      <diagonal/>
    </border>
    <border>
      <left/>
      <right style="double">
        <color indexed="64"/>
      </right>
      <top/>
      <bottom/>
      <diagonal/>
    </border>
    <border>
      <left/>
      <right style="medium">
        <color indexed="64"/>
      </right>
      <top style="thin">
        <color indexed="64"/>
      </top>
      <bottom/>
      <diagonal/>
    </border>
    <border>
      <left/>
      <right/>
      <top style="medium">
        <color indexed="64"/>
      </top>
      <bottom/>
      <diagonal/>
    </border>
    <border>
      <left style="double">
        <color indexed="64"/>
      </left>
      <right/>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top/>
      <bottom style="dotted">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dotted">
        <color indexed="64"/>
      </bottom>
      <diagonal/>
    </border>
    <border>
      <left style="thin">
        <color indexed="64"/>
      </left>
      <right/>
      <top/>
      <bottom style="double">
        <color indexed="64"/>
      </bottom>
      <diagonal/>
    </border>
    <border>
      <left/>
      <right style="double">
        <color indexed="64"/>
      </right>
      <top/>
      <bottom style="medium">
        <color indexed="64"/>
      </bottom>
      <diagonal/>
    </border>
    <border>
      <left style="double">
        <color indexed="64"/>
      </left>
      <right/>
      <top/>
      <bottom style="dotted">
        <color indexed="64"/>
      </bottom>
      <diagonal/>
    </border>
    <border>
      <left style="double">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tt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right style="medium">
        <color indexed="64"/>
      </right>
      <top style="dotted">
        <color indexed="64"/>
      </top>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hair">
        <color indexed="64"/>
      </left>
      <right/>
      <top style="thin">
        <color indexed="64"/>
      </top>
      <bottom/>
      <diagonal/>
    </border>
    <border>
      <left/>
      <right/>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right style="hair">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right style="hair">
        <color indexed="64"/>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right/>
      <top style="hair">
        <color indexed="64"/>
      </top>
      <bottom style="medium">
        <color indexed="64"/>
      </bottom>
      <diagonal/>
    </border>
    <border>
      <left/>
      <right style="hair">
        <color indexed="64"/>
      </right>
      <top/>
      <bottom style="dotted">
        <color indexed="64"/>
      </bottom>
      <diagonal/>
    </border>
    <border>
      <left/>
      <right style="dotted">
        <color indexed="64"/>
      </right>
      <top style="medium">
        <color indexed="64"/>
      </top>
      <bottom/>
      <diagonal/>
    </border>
    <border>
      <left style="double">
        <color indexed="64"/>
      </left>
      <right/>
      <top style="hair">
        <color indexed="64"/>
      </top>
      <bottom style="thin">
        <color indexed="64"/>
      </bottom>
      <diagonal/>
    </border>
    <border>
      <left style="double">
        <color indexed="64"/>
      </left>
      <right/>
      <top style="hair">
        <color indexed="64"/>
      </top>
      <bottom/>
      <diagonal/>
    </border>
    <border>
      <left/>
      <right style="dotted">
        <color indexed="64"/>
      </right>
      <top style="hair">
        <color indexed="64"/>
      </top>
      <bottom/>
      <diagonal/>
    </border>
    <border>
      <left/>
      <right style="dotted">
        <color indexed="64"/>
      </right>
      <top/>
      <bottom style="dotted">
        <color indexed="64"/>
      </bottom>
      <diagonal/>
    </border>
    <border>
      <left/>
      <right style="thin">
        <color indexed="64"/>
      </right>
      <top/>
      <bottom style="dotted">
        <color indexed="64"/>
      </bottom>
      <diagonal/>
    </border>
    <border>
      <left style="double">
        <color indexed="64"/>
      </left>
      <right/>
      <top style="thin">
        <color indexed="64"/>
      </top>
      <bottom style="hair">
        <color indexed="64"/>
      </bottom>
      <diagonal/>
    </border>
    <border>
      <left/>
      <right style="double">
        <color indexed="64"/>
      </right>
      <top/>
      <bottom style="dotted">
        <color indexed="64"/>
      </bottom>
      <diagonal/>
    </border>
    <border>
      <left style="double">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diagonalUp="1" diagonalDown="1">
      <left style="thin">
        <color indexed="64"/>
      </left>
      <right/>
      <top/>
      <bottom/>
      <diagonal style="thin">
        <color indexed="64"/>
      </diagonal>
    </border>
    <border diagonalUp="1" diagonalDown="1">
      <left/>
      <right style="medium">
        <color indexed="64"/>
      </right>
      <top/>
      <bottom/>
      <diagonal style="thin">
        <color indexed="64"/>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hair">
        <color indexed="64"/>
      </left>
      <right/>
      <top/>
      <bottom style="thin">
        <color indexed="64"/>
      </bottom>
      <diagonal/>
    </border>
    <border>
      <left/>
      <right style="double">
        <color indexed="64"/>
      </right>
      <top style="medium">
        <color indexed="64"/>
      </top>
      <bottom/>
      <diagonal/>
    </border>
    <border>
      <left style="double">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hair">
        <color indexed="64"/>
      </right>
      <top/>
      <bottom style="thin">
        <color indexed="64"/>
      </bottom>
      <diagonal/>
    </border>
    <border>
      <left/>
      <right style="thin">
        <color indexed="64"/>
      </right>
      <top style="dotted">
        <color indexed="64"/>
      </top>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right style="double">
        <color indexed="64"/>
      </right>
      <top style="hair">
        <color indexed="64"/>
      </top>
      <bottom/>
      <diagonal/>
    </border>
    <border>
      <left style="dotted">
        <color indexed="64"/>
      </left>
      <right/>
      <top/>
      <bottom style="dotted">
        <color indexed="64"/>
      </bottom>
      <diagonal/>
    </border>
    <border>
      <left/>
      <right style="double">
        <color indexed="64"/>
      </right>
      <top style="thin">
        <color indexed="64"/>
      </top>
      <bottom style="medium">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double">
        <color indexed="64"/>
      </right>
      <top/>
      <bottom style="medium">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medium">
        <color indexed="64"/>
      </left>
      <right/>
      <top style="medium">
        <color indexed="64"/>
      </top>
      <bottom style="hair">
        <color indexed="64"/>
      </bottom>
      <diagonal/>
    </border>
    <border>
      <left style="dotted">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style="medium">
        <color rgb="FFFF0000"/>
      </right>
      <top/>
      <bottom/>
      <diagonal/>
    </border>
    <border>
      <left/>
      <right style="medium">
        <color rgb="FFFF0000"/>
      </right>
      <top style="medium">
        <color indexed="64"/>
      </top>
      <bottom style="hair">
        <color indexed="64"/>
      </bottom>
      <diagonal/>
    </border>
    <border>
      <left/>
      <right style="medium">
        <color rgb="FFFF0000"/>
      </right>
      <top style="hair">
        <color indexed="64"/>
      </top>
      <bottom style="hair">
        <color indexed="64"/>
      </bottom>
      <diagonal/>
    </border>
    <border>
      <left/>
      <right style="medium">
        <color rgb="FFFF0000"/>
      </right>
      <top style="hair">
        <color indexed="64"/>
      </top>
      <bottom style="medium">
        <color indexed="64"/>
      </bottom>
      <diagonal/>
    </border>
    <border>
      <left style="medium">
        <color rgb="FFFF0000"/>
      </left>
      <right/>
      <top style="medium">
        <color rgb="FFFF0000"/>
      </top>
      <bottom style="hair">
        <color rgb="FFFF0000"/>
      </bottom>
      <diagonal/>
    </border>
    <border>
      <left/>
      <right/>
      <top style="medium">
        <color rgb="FFFF0000"/>
      </top>
      <bottom style="hair">
        <color rgb="FFFF0000"/>
      </bottom>
      <diagonal/>
    </border>
    <border>
      <left/>
      <right style="medium">
        <color rgb="FFFF0000"/>
      </right>
      <top style="medium">
        <color rgb="FFFF0000"/>
      </top>
      <bottom style="hair">
        <color rgb="FFFF0000"/>
      </bottom>
      <diagonal/>
    </border>
    <border>
      <left style="medium">
        <color rgb="FFFF0000"/>
      </left>
      <right/>
      <top style="hair">
        <color rgb="FFFF0000"/>
      </top>
      <bottom style="hair">
        <color rgb="FFFF0000"/>
      </bottom>
      <diagonal/>
    </border>
    <border>
      <left/>
      <right/>
      <top style="hair">
        <color rgb="FFFF0000"/>
      </top>
      <bottom style="hair">
        <color rgb="FFFF0000"/>
      </bottom>
      <diagonal/>
    </border>
    <border>
      <left/>
      <right style="medium">
        <color rgb="FFFF0000"/>
      </right>
      <top style="hair">
        <color rgb="FFFF0000"/>
      </top>
      <bottom style="hair">
        <color rgb="FFFF0000"/>
      </bottom>
      <diagonal/>
    </border>
    <border>
      <left style="medium">
        <color rgb="FFFF0000"/>
      </left>
      <right/>
      <top style="hair">
        <color rgb="FFFF0000"/>
      </top>
      <bottom style="medium">
        <color rgb="FFFF0000"/>
      </bottom>
      <diagonal/>
    </border>
    <border>
      <left/>
      <right/>
      <top style="hair">
        <color rgb="FFFF0000"/>
      </top>
      <bottom style="medium">
        <color rgb="FFFF0000"/>
      </bottom>
      <diagonal/>
    </border>
    <border>
      <left/>
      <right style="medium">
        <color rgb="FFFF0000"/>
      </right>
      <top style="hair">
        <color rgb="FFFF0000"/>
      </top>
      <bottom style="medium">
        <color rgb="FFFF0000"/>
      </bottom>
      <diagonal/>
    </border>
    <border>
      <left style="medium">
        <color rgb="FFFF0000"/>
      </left>
      <right/>
      <top style="hair">
        <color rgb="FFFF0000"/>
      </top>
      <bottom/>
      <diagonal/>
    </border>
    <border>
      <left/>
      <right/>
      <top style="hair">
        <color rgb="FFFF0000"/>
      </top>
      <bottom/>
      <diagonal/>
    </border>
    <border>
      <left/>
      <right style="medium">
        <color rgb="FFFF0000"/>
      </right>
      <top style="hair">
        <color rgb="FFFF0000"/>
      </top>
      <bottom/>
      <diagonal/>
    </border>
    <border>
      <left/>
      <right/>
      <top/>
      <bottom style="medium">
        <color rgb="FFFF0000"/>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hair">
        <color indexed="64"/>
      </bottom>
      <diagonal/>
    </border>
    <border>
      <left style="dotted">
        <color indexed="64"/>
      </left>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ouble">
        <color indexed="64"/>
      </left>
      <right style="thin">
        <color indexed="64"/>
      </right>
      <top style="thin">
        <color indexed="64"/>
      </top>
      <bottom style="medium">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hair">
        <color indexed="64"/>
      </left>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medium">
        <color indexed="64"/>
      </right>
      <top/>
      <bottom style="hair">
        <color indexed="64"/>
      </bottom>
      <diagonal/>
    </border>
    <border>
      <left style="dotted">
        <color indexed="64"/>
      </left>
      <right/>
      <top/>
      <bottom style="hair">
        <color indexed="64"/>
      </bottom>
      <diagonal/>
    </border>
    <border>
      <left style="medium">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top/>
      <bottom style="double">
        <color indexed="64"/>
      </bottom>
      <diagonal/>
    </border>
    <border>
      <left style="medium">
        <color indexed="64"/>
      </left>
      <right style="medium">
        <color indexed="64"/>
      </right>
      <top/>
      <bottom style="medium">
        <color indexed="64"/>
      </bottom>
      <diagonal/>
    </border>
    <border>
      <left style="medium">
        <color indexed="64"/>
      </left>
      <right/>
      <top/>
      <bottom style="hair">
        <color indexed="64"/>
      </bottom>
      <diagonal/>
    </border>
    <border>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diagonal/>
    </border>
    <border>
      <left/>
      <right style="hair">
        <color indexed="64"/>
      </right>
      <top style="hair">
        <color indexed="64"/>
      </top>
      <bottom style="hair">
        <color indexed="64"/>
      </bottom>
      <diagonal/>
    </border>
    <border>
      <left style="hair">
        <color indexed="64"/>
      </left>
      <right style="medium">
        <color indexed="64"/>
      </right>
      <top/>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left style="medium">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medium">
        <color indexed="64"/>
      </left>
      <right/>
      <top style="hair">
        <color indexed="64"/>
      </top>
      <bottom/>
      <diagonal/>
    </border>
    <border>
      <left style="dotted">
        <color indexed="64"/>
      </left>
      <right/>
      <top style="dotted">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diagonalUp="1" diagonalDown="1">
      <left style="medium">
        <color indexed="64"/>
      </left>
      <right/>
      <top style="medium">
        <color indexed="64"/>
      </top>
      <bottom/>
      <diagonal style="thin">
        <color auto="1"/>
      </diagonal>
    </border>
    <border diagonalUp="1" diagonalDown="1">
      <left/>
      <right/>
      <top style="medium">
        <color indexed="64"/>
      </top>
      <bottom/>
      <diagonal style="thin">
        <color auto="1"/>
      </diagonal>
    </border>
    <border diagonalUp="1" diagonalDown="1">
      <left/>
      <right style="medium">
        <color indexed="64"/>
      </right>
      <top style="medium">
        <color indexed="64"/>
      </top>
      <bottom/>
      <diagonal style="thin">
        <color auto="1"/>
      </diagonal>
    </border>
    <border diagonalUp="1" diagonalDown="1">
      <left style="medium">
        <color indexed="64"/>
      </left>
      <right/>
      <top/>
      <bottom/>
      <diagonal style="thin">
        <color auto="1"/>
      </diagonal>
    </border>
    <border diagonalUp="1" diagonalDown="1">
      <left/>
      <right/>
      <top/>
      <bottom/>
      <diagonal style="thin">
        <color auto="1"/>
      </diagonal>
    </border>
    <border diagonalUp="1" diagonalDown="1">
      <left style="medium">
        <color indexed="64"/>
      </left>
      <right/>
      <top/>
      <bottom style="medium">
        <color indexed="64"/>
      </bottom>
      <diagonal style="thin">
        <color auto="1"/>
      </diagonal>
    </border>
    <border diagonalUp="1" diagonalDown="1">
      <left/>
      <right/>
      <top/>
      <bottom style="medium">
        <color indexed="64"/>
      </bottom>
      <diagonal style="thin">
        <color auto="1"/>
      </diagonal>
    </border>
    <border diagonalUp="1" diagonalDown="1">
      <left/>
      <right style="medium">
        <color indexed="64"/>
      </right>
      <top/>
      <bottom style="medium">
        <color indexed="64"/>
      </bottom>
      <diagonal style="thin">
        <color auto="1"/>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medium">
        <color indexed="64"/>
      </bottom>
      <diagonal/>
    </border>
    <border>
      <left/>
      <right style="double">
        <color rgb="FFFF0000"/>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hair">
        <color indexed="64"/>
      </bottom>
      <diagonal/>
    </border>
    <border>
      <left style="hair">
        <color indexed="64"/>
      </left>
      <right/>
      <top style="hair">
        <color indexed="64"/>
      </top>
      <bottom/>
      <diagonal/>
    </border>
    <border>
      <left style="dotted">
        <color indexed="64"/>
      </left>
      <right/>
      <top style="hair">
        <color indexed="64"/>
      </top>
      <bottom/>
      <diagonal/>
    </border>
    <border>
      <left style="dashed">
        <color indexed="64"/>
      </left>
      <right/>
      <top style="medium">
        <color indexed="64"/>
      </top>
      <bottom/>
      <diagonal/>
    </border>
    <border>
      <left style="dashed">
        <color indexed="64"/>
      </left>
      <right/>
      <top/>
      <bottom style="hair">
        <color indexed="64"/>
      </bottom>
      <diagonal/>
    </border>
    <border>
      <left style="dashed">
        <color indexed="64"/>
      </left>
      <right/>
      <top/>
      <bottom/>
      <diagonal/>
    </border>
    <border>
      <left style="dashed">
        <color indexed="64"/>
      </left>
      <right/>
      <top style="thin">
        <color indexed="64"/>
      </top>
      <bottom/>
      <diagonal/>
    </border>
    <border>
      <left style="dashed">
        <color indexed="64"/>
      </left>
      <right/>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hair">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style="dotted">
        <color indexed="64"/>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style="medium">
        <color indexed="64"/>
      </bottom>
      <diagonal/>
    </border>
    <border diagonalUp="1" diagonalDown="1">
      <left style="thin">
        <color indexed="64"/>
      </left>
      <right/>
      <top style="thin">
        <color indexed="64"/>
      </top>
      <bottom/>
      <diagonal style="thin">
        <color auto="1"/>
      </diagonal>
    </border>
    <border diagonalUp="1" diagonalDown="1">
      <left/>
      <right style="medium">
        <color indexed="64"/>
      </right>
      <top style="thin">
        <color indexed="64"/>
      </top>
      <bottom/>
      <diagonal style="thin">
        <color auto="1"/>
      </diagonal>
    </border>
    <border diagonalUp="1" diagonalDown="1">
      <left style="thin">
        <color indexed="64"/>
      </left>
      <right/>
      <top/>
      <bottom style="thin">
        <color indexed="64"/>
      </bottom>
      <diagonal style="thin">
        <color auto="1"/>
      </diagonal>
    </border>
    <border diagonalUp="1" diagonalDown="1">
      <left/>
      <right style="medium">
        <color indexed="64"/>
      </right>
      <top/>
      <bottom style="thin">
        <color indexed="64"/>
      </bottom>
      <diagonal style="thin">
        <color auto="1"/>
      </diagonal>
    </border>
    <border>
      <left style="double">
        <color indexed="64"/>
      </left>
      <right/>
      <top/>
      <bottom style="hair">
        <color indexed="64"/>
      </bottom>
      <diagonal/>
    </border>
    <border>
      <left/>
      <right style="double">
        <color indexed="64"/>
      </right>
      <top/>
      <bottom style="hair">
        <color indexed="64"/>
      </bottom>
      <diagonal/>
    </border>
    <border diagonalUp="1" diagonalDown="1">
      <left style="double">
        <color indexed="64"/>
      </left>
      <right/>
      <top style="medium">
        <color indexed="64"/>
      </top>
      <bottom style="hair">
        <color indexed="64"/>
      </bottom>
      <diagonal style="thin">
        <color auto="1"/>
      </diagonal>
    </border>
    <border diagonalUp="1" diagonalDown="1">
      <left/>
      <right style="medium">
        <color indexed="64"/>
      </right>
      <top style="medium">
        <color indexed="64"/>
      </top>
      <bottom style="hair">
        <color indexed="64"/>
      </bottom>
      <diagonal style="thin">
        <color auto="1"/>
      </diagonal>
    </border>
    <border diagonalUp="1" diagonalDown="1">
      <left style="double">
        <color indexed="64"/>
      </left>
      <right/>
      <top style="thin">
        <color indexed="64"/>
      </top>
      <bottom style="hair">
        <color indexed="64"/>
      </bottom>
      <diagonal style="thin">
        <color auto="1"/>
      </diagonal>
    </border>
    <border diagonalUp="1" diagonalDown="1">
      <left/>
      <right style="medium">
        <color indexed="64"/>
      </right>
      <top style="thin">
        <color indexed="64"/>
      </top>
      <bottom style="hair">
        <color indexed="64"/>
      </bottom>
      <diagonal style="thin">
        <color auto="1"/>
      </diagonal>
    </border>
    <border diagonalUp="1" diagonalDown="1">
      <left style="double">
        <color indexed="64"/>
      </left>
      <right style="thin">
        <color indexed="64"/>
      </right>
      <top/>
      <bottom/>
      <diagonal style="thin">
        <color auto="1"/>
      </diagonal>
    </border>
    <border diagonalUp="1" diagonalDown="1">
      <left style="double">
        <color indexed="64"/>
      </left>
      <right style="thin">
        <color indexed="64"/>
      </right>
      <top/>
      <bottom style="hair">
        <color indexed="64"/>
      </bottom>
      <diagonal style="thin">
        <color auto="1"/>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double">
        <color indexed="64"/>
      </left>
      <right/>
      <top style="hair">
        <color indexed="64"/>
      </top>
      <bottom style="medium">
        <color indexed="64"/>
      </bottom>
      <diagonal/>
    </border>
    <border>
      <left/>
      <right style="double">
        <color indexed="64"/>
      </right>
      <top style="hair">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diagonalUp="1" diagonalDown="1">
      <left style="thin">
        <color indexed="64"/>
      </left>
      <right/>
      <top style="medium">
        <color indexed="64"/>
      </top>
      <bottom/>
      <diagonal style="thin">
        <color indexed="64"/>
      </diagonal>
    </border>
    <border>
      <left style="thin">
        <color indexed="64"/>
      </left>
      <right style="double">
        <color indexed="64"/>
      </right>
      <top style="thin">
        <color indexed="64"/>
      </top>
      <bottom style="hair">
        <color indexed="64"/>
      </bottom>
      <diagonal/>
    </border>
    <border>
      <left style="dashDot">
        <color auto="1"/>
      </left>
      <right/>
      <top/>
      <bottom/>
      <diagonal/>
    </border>
    <border>
      <left/>
      <right style="dashDot">
        <color auto="1"/>
      </right>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style="medium">
        <color rgb="FFFF0000"/>
      </left>
      <right style="thin">
        <color indexed="64"/>
      </right>
      <top/>
      <bottom style="medium">
        <color rgb="FFFF0000"/>
      </bottom>
      <diagonal/>
    </border>
    <border>
      <left style="thin">
        <color indexed="64"/>
      </left>
      <right style="thin">
        <color indexed="64"/>
      </right>
      <top/>
      <bottom style="medium">
        <color rgb="FFFF0000"/>
      </bottom>
      <diagonal/>
    </border>
    <border>
      <left style="thin">
        <color indexed="64"/>
      </left>
      <right/>
      <top/>
      <bottom style="medium">
        <color rgb="FFFF0000"/>
      </bottom>
      <diagonal/>
    </border>
    <border>
      <left style="dotted">
        <color indexed="64"/>
      </left>
      <right/>
      <top/>
      <bottom style="medium">
        <color rgb="FFFF0000"/>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s>
  <cellStyleXfs count="11">
    <xf numFmtId="0" fontId="0" fillId="0" borderId="0"/>
    <xf numFmtId="6" fontId="5" fillId="0" borderId="0" applyFont="0" applyFill="0" applyBorder="0" applyAlignment="0" applyProtection="0"/>
    <xf numFmtId="0" fontId="5" fillId="0" borderId="0">
      <alignment vertical="center"/>
    </xf>
    <xf numFmtId="6"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22" fillId="0" borderId="0" applyNumberFormat="0" applyFill="0" applyBorder="0" applyAlignment="0" applyProtection="0"/>
    <xf numFmtId="0" fontId="4" fillId="0" borderId="0">
      <alignment vertical="center"/>
    </xf>
    <xf numFmtId="0" fontId="5" fillId="0" borderId="0"/>
    <xf numFmtId="0" fontId="3" fillId="0" borderId="0">
      <alignment vertical="center"/>
    </xf>
    <xf numFmtId="0" fontId="116" fillId="0" borderId="0" applyNumberFormat="0" applyFill="0" applyBorder="0" applyAlignment="0" applyProtection="0">
      <alignment vertical="center"/>
    </xf>
  </cellStyleXfs>
  <cellXfs count="2698">
    <xf numFmtId="0" fontId="0" fillId="0" borderId="0" xfId="0"/>
    <xf numFmtId="0" fontId="11" fillId="0" borderId="75" xfId="0" applyFont="1" applyBorder="1" applyAlignment="1">
      <alignment vertical="center" wrapText="1"/>
    </xf>
    <xf numFmtId="0" fontId="11" fillId="0" borderId="8" xfId="0" applyFont="1" applyBorder="1" applyAlignment="1">
      <alignment vertical="center" wrapText="1"/>
    </xf>
    <xf numFmtId="0" fontId="11" fillId="0" borderId="0" xfId="0" applyFont="1" applyBorder="1" applyAlignment="1">
      <alignment horizontal="left" vertical="center" wrapText="1"/>
    </xf>
    <xf numFmtId="0" fontId="11" fillId="0" borderId="24" xfId="0" applyFont="1" applyBorder="1" applyAlignment="1">
      <alignment vertical="center" wrapText="1"/>
    </xf>
    <xf numFmtId="0" fontId="11" fillId="0" borderId="32" xfId="0" applyFont="1" applyBorder="1" applyAlignment="1">
      <alignment vertical="center" wrapText="1"/>
    </xf>
    <xf numFmtId="0" fontId="11" fillId="0" borderId="49" xfId="0" applyFont="1" applyBorder="1" applyAlignment="1">
      <alignment vertical="center" wrapText="1"/>
    </xf>
    <xf numFmtId="0" fontId="0" fillId="0" borderId="0" xfId="0" applyAlignment="1">
      <alignment horizontal="center" vertical="center"/>
    </xf>
    <xf numFmtId="0" fontId="19" fillId="0" borderId="32" xfId="0" applyFont="1" applyBorder="1" applyAlignment="1">
      <alignment vertical="center" wrapText="1"/>
    </xf>
    <xf numFmtId="0" fontId="19" fillId="0" borderId="32" xfId="0" applyFont="1" applyFill="1" applyBorder="1" applyAlignment="1">
      <alignment vertical="center" wrapText="1"/>
    </xf>
    <xf numFmtId="0" fontId="17" fillId="0" borderId="0" xfId="0" applyFont="1" applyAlignment="1">
      <alignment horizontal="center" vertical="center" wrapText="1"/>
    </xf>
    <xf numFmtId="0" fontId="8" fillId="0" borderId="0" xfId="0" applyFont="1" applyFill="1" applyBorder="1" applyAlignment="1">
      <alignment horizontal="center" vertical="center" wrapText="1"/>
    </xf>
    <xf numFmtId="0" fontId="14" fillId="3" borderId="39"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8" fillId="3" borderId="146" xfId="0" applyFont="1" applyFill="1" applyBorder="1" applyAlignment="1">
      <alignment horizontal="center" vertical="center" wrapText="1"/>
    </xf>
    <xf numFmtId="0" fontId="11" fillId="0" borderId="110" xfId="0" applyFont="1" applyBorder="1" applyAlignment="1">
      <alignment vertical="center" wrapText="1"/>
    </xf>
    <xf numFmtId="0" fontId="19" fillId="0" borderId="75" xfId="0" applyFont="1" applyFill="1" applyBorder="1" applyAlignment="1">
      <alignment vertical="center" wrapText="1"/>
    </xf>
    <xf numFmtId="0" fontId="19" fillId="0" borderId="75" xfId="0" applyFont="1" applyBorder="1" applyAlignment="1">
      <alignment vertical="center" wrapText="1"/>
    </xf>
    <xf numFmtId="0" fontId="14" fillId="3" borderId="51" xfId="0" applyFont="1" applyFill="1" applyBorder="1" applyAlignment="1">
      <alignment horizontal="center" vertical="center" wrapText="1"/>
    </xf>
    <xf numFmtId="0" fontId="11" fillId="0" borderId="70" xfId="0" applyFont="1" applyBorder="1" applyAlignment="1">
      <alignment vertical="center" wrapText="1"/>
    </xf>
    <xf numFmtId="0" fontId="19" fillId="0" borderId="8" xfId="0" applyFont="1" applyFill="1" applyBorder="1" applyAlignment="1">
      <alignment vertical="center" wrapText="1"/>
    </xf>
    <xf numFmtId="0" fontId="19" fillId="0" borderId="8" xfId="0" applyFont="1" applyBorder="1" applyAlignment="1">
      <alignment vertical="center" wrapText="1"/>
    </xf>
    <xf numFmtId="0" fontId="8" fillId="3" borderId="134" xfId="0" applyFont="1" applyFill="1" applyBorder="1" applyAlignment="1">
      <alignment horizontal="center" vertical="center" wrapText="1"/>
    </xf>
    <xf numFmtId="0" fontId="9" fillId="0" borderId="83" xfId="0" applyFont="1" applyBorder="1" applyAlignment="1">
      <alignment vertical="center" wrapText="1"/>
    </xf>
    <xf numFmtId="0" fontId="21" fillId="0" borderId="83" xfId="0" applyFont="1" applyBorder="1" applyAlignment="1">
      <alignment vertical="center" wrapText="1"/>
    </xf>
    <xf numFmtId="0" fontId="21" fillId="0" borderId="83" xfId="0" applyFont="1" applyBorder="1" applyAlignment="1">
      <alignment horizontal="right" vertical="center" wrapText="1"/>
    </xf>
    <xf numFmtId="0" fontId="9" fillId="0" borderId="82" xfId="0" applyFont="1" applyBorder="1" applyAlignment="1">
      <alignment vertical="center" wrapText="1"/>
    </xf>
    <xf numFmtId="0" fontId="21" fillId="0" borderId="82" xfId="0" applyFont="1" applyBorder="1" applyAlignment="1">
      <alignment vertical="center" wrapText="1"/>
    </xf>
    <xf numFmtId="0" fontId="21" fillId="0" borderId="82" xfId="0" applyFont="1" applyBorder="1" applyAlignment="1">
      <alignment horizontal="right" vertical="center" wrapText="1"/>
    </xf>
    <xf numFmtId="0" fontId="21" fillId="0" borderId="83" xfId="0" applyFont="1" applyFill="1" applyBorder="1" applyAlignment="1">
      <alignment horizontal="center" vertical="center" wrapText="1"/>
    </xf>
    <xf numFmtId="0" fontId="21" fillId="0" borderId="82"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19" fillId="0" borderId="161"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9" fillId="0" borderId="83" xfId="0" applyFont="1" applyBorder="1" applyAlignment="1">
      <alignment horizontal="center" vertical="center" wrapText="1"/>
    </xf>
    <xf numFmtId="0" fontId="21" fillId="0" borderId="83" xfId="0" applyFont="1" applyBorder="1" applyAlignment="1">
      <alignment horizontal="center" vertical="center" wrapText="1"/>
    </xf>
    <xf numFmtId="0" fontId="9" fillId="0" borderId="39" xfId="0" applyFont="1" applyBorder="1" applyAlignment="1">
      <alignment horizontal="center" vertical="center" wrapText="1"/>
    </xf>
    <xf numFmtId="0" fontId="21" fillId="0" borderId="39" xfId="0" applyFont="1" applyBorder="1" applyAlignment="1">
      <alignment horizontal="center" vertical="center" wrapText="1"/>
    </xf>
    <xf numFmtId="20" fontId="6" fillId="0" borderId="96" xfId="0" applyNumberFormat="1" applyFont="1" applyBorder="1" applyAlignment="1">
      <alignment horizontal="center" vertical="center" wrapText="1"/>
    </xf>
    <xf numFmtId="0" fontId="21" fillId="0" borderId="82" xfId="0" applyFont="1" applyBorder="1" applyAlignment="1">
      <alignment horizontal="center" vertical="center" wrapText="1"/>
    </xf>
    <xf numFmtId="0" fontId="9" fillId="0" borderId="83" xfId="0" applyFont="1" applyBorder="1" applyAlignment="1">
      <alignment vertical="center" shrinkToFit="1"/>
    </xf>
    <xf numFmtId="0" fontId="21" fillId="0" borderId="83" xfId="0" applyFont="1" applyBorder="1" applyAlignment="1">
      <alignment vertical="center" shrinkToFit="1"/>
    </xf>
    <xf numFmtId="0" fontId="21" fillId="0" borderId="83" xfId="0" applyFont="1" applyBorder="1" applyAlignment="1">
      <alignment horizontal="center" vertical="center" shrinkToFit="1"/>
    </xf>
    <xf numFmtId="0" fontId="21" fillId="0" borderId="83" xfId="0" applyFont="1" applyFill="1" applyBorder="1" applyAlignment="1">
      <alignment horizontal="center" vertical="center" shrinkToFit="1"/>
    </xf>
    <xf numFmtId="0" fontId="9" fillId="0" borderId="82" xfId="0" applyFont="1" applyBorder="1" applyAlignment="1">
      <alignment vertical="center" shrinkToFit="1"/>
    </xf>
    <xf numFmtId="0" fontId="21" fillId="0" borderId="82" xfId="0" applyFont="1" applyBorder="1" applyAlignment="1">
      <alignment vertical="center" shrinkToFit="1"/>
    </xf>
    <xf numFmtId="0" fontId="21" fillId="0" borderId="82" xfId="0" applyFont="1" applyBorder="1" applyAlignment="1">
      <alignment horizontal="center" vertical="center" shrinkToFit="1"/>
    </xf>
    <xf numFmtId="0" fontId="21" fillId="0" borderId="82" xfId="0" applyFont="1" applyFill="1" applyBorder="1" applyAlignment="1">
      <alignment horizontal="center" vertical="center" shrinkToFit="1"/>
    </xf>
    <xf numFmtId="0" fontId="11" fillId="0" borderId="8" xfId="0" applyFont="1" applyBorder="1" applyAlignment="1">
      <alignment horizontal="right" vertical="center" wrapText="1"/>
    </xf>
    <xf numFmtId="0" fontId="14" fillId="0" borderId="8" xfId="0" applyFont="1" applyBorder="1" applyAlignment="1">
      <alignment horizontal="right" vertical="center" wrapText="1"/>
    </xf>
    <xf numFmtId="0" fontId="8" fillId="3" borderId="50"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96" xfId="0" applyFont="1" applyFill="1" applyBorder="1" applyAlignment="1">
      <alignment horizontal="center" vertical="center" wrapText="1"/>
    </xf>
    <xf numFmtId="0" fontId="14" fillId="3" borderId="54" xfId="0" applyFont="1" applyFill="1" applyBorder="1" applyAlignment="1">
      <alignment horizontal="center" vertical="center" wrapText="1"/>
    </xf>
    <xf numFmtId="0" fontId="14" fillId="0" borderId="8" xfId="0" applyFont="1" applyBorder="1" applyAlignment="1">
      <alignment horizontal="right" vertical="center" wrapText="1"/>
    </xf>
    <xf numFmtId="0" fontId="19" fillId="0" borderId="29" xfId="0" applyFont="1" applyFill="1" applyBorder="1" applyAlignment="1">
      <alignment horizontal="center" vertical="center" wrapText="1"/>
    </xf>
    <xf numFmtId="0" fontId="21" fillId="0" borderId="174" xfId="0" applyFont="1" applyFill="1" applyBorder="1" applyAlignment="1">
      <alignment horizontal="center" vertical="center" wrapText="1"/>
    </xf>
    <xf numFmtId="0" fontId="21" fillId="0" borderId="107" xfId="0" applyFont="1" applyFill="1" applyBorder="1" applyAlignment="1">
      <alignment horizontal="center" vertical="center" wrapText="1"/>
    </xf>
    <xf numFmtId="0" fontId="24" fillId="0" borderId="0" xfId="0" applyFont="1" applyAlignment="1">
      <alignment vertical="center"/>
    </xf>
    <xf numFmtId="0" fontId="24" fillId="0" borderId="0" xfId="0" applyFont="1" applyBorder="1" applyAlignment="1">
      <alignment vertical="center"/>
    </xf>
    <xf numFmtId="0" fontId="24" fillId="0" borderId="0" xfId="0" applyFont="1"/>
    <xf numFmtId="0" fontId="24" fillId="0" borderId="0" xfId="0" applyFont="1" applyBorder="1"/>
    <xf numFmtId="176" fontId="26" fillId="0" borderId="0" xfId="0" applyNumberFormat="1" applyFont="1" applyBorder="1" applyAlignment="1">
      <alignment vertical="center"/>
    </xf>
    <xf numFmtId="0" fontId="30" fillId="0" borderId="0" xfId="0" applyFont="1"/>
    <xf numFmtId="0" fontId="30" fillId="0" borderId="23" xfId="0" applyFont="1" applyFill="1" applyBorder="1" applyAlignment="1">
      <alignment vertical="center"/>
    </xf>
    <xf numFmtId="0" fontId="28" fillId="0" borderId="1" xfId="0" applyFont="1" applyFill="1" applyBorder="1" applyAlignment="1">
      <alignment vertical="center" wrapText="1"/>
    </xf>
    <xf numFmtId="0" fontId="30" fillId="0" borderId="19" xfId="0" applyFont="1" applyFill="1" applyBorder="1" applyAlignment="1">
      <alignment vertical="center"/>
    </xf>
    <xf numFmtId="0" fontId="30" fillId="0" borderId="0" xfId="0" applyFont="1" applyFill="1" applyBorder="1" applyAlignment="1">
      <alignment vertical="center"/>
    </xf>
    <xf numFmtId="0" fontId="27" fillId="0" borderId="1" xfId="0" applyFont="1" applyFill="1" applyBorder="1" applyAlignment="1">
      <alignment vertical="center" wrapText="1" shrinkToFit="1"/>
    </xf>
    <xf numFmtId="0" fontId="27" fillId="0" borderId="65" xfId="0" applyFont="1" applyFill="1" applyBorder="1" applyAlignment="1">
      <alignment vertical="center" wrapText="1" shrinkToFit="1"/>
    </xf>
    <xf numFmtId="0" fontId="24" fillId="0" borderId="0" xfId="0" applyFont="1" applyAlignment="1">
      <alignment wrapText="1"/>
    </xf>
    <xf numFmtId="20" fontId="24" fillId="0" borderId="0" xfId="0" applyNumberFormat="1" applyFont="1"/>
    <xf numFmtId="0" fontId="32" fillId="0" borderId="0" xfId="0" applyFont="1"/>
    <xf numFmtId="0" fontId="33" fillId="0" borderId="0" xfId="0" applyFont="1"/>
    <xf numFmtId="20" fontId="28" fillId="0" borderId="8" xfId="0" applyNumberFormat="1" applyFont="1" applyFill="1" applyBorder="1" applyAlignment="1">
      <alignment horizontal="center"/>
    </xf>
    <xf numFmtId="0" fontId="28" fillId="0" borderId="8" xfId="0" applyFont="1" applyFill="1" applyBorder="1" applyAlignment="1">
      <alignment horizontal="center"/>
    </xf>
    <xf numFmtId="20" fontId="28" fillId="0" borderId="8" xfId="0" applyNumberFormat="1" applyFont="1" applyFill="1" applyBorder="1" applyAlignment="1">
      <alignment shrinkToFit="1"/>
    </xf>
    <xf numFmtId="20" fontId="28" fillId="0" borderId="8" xfId="0" applyNumberFormat="1" applyFont="1" applyFill="1" applyBorder="1" applyAlignment="1"/>
    <xf numFmtId="0" fontId="28" fillId="0" borderId="0" xfId="0" applyFont="1"/>
    <xf numFmtId="14" fontId="24" fillId="0" borderId="0" xfId="2" applyNumberFormat="1" applyFont="1">
      <alignment vertical="center"/>
    </xf>
    <xf numFmtId="0" fontId="24" fillId="0" borderId="0" xfId="2" applyFont="1" applyAlignment="1">
      <alignment horizontal="left" vertical="center"/>
    </xf>
    <xf numFmtId="0" fontId="41" fillId="0" borderId="0" xfId="2" applyFont="1" applyAlignment="1">
      <alignment horizontal="left" vertical="center"/>
    </xf>
    <xf numFmtId="0" fontId="24" fillId="0" borderId="0" xfId="2" applyFont="1">
      <alignment vertical="center"/>
    </xf>
    <xf numFmtId="0" fontId="28" fillId="0" borderId="5" xfId="2" applyFont="1" applyBorder="1" applyAlignment="1">
      <alignment vertical="center"/>
    </xf>
    <xf numFmtId="0" fontId="24" fillId="0" borderId="5" xfId="2" applyFont="1" applyBorder="1" applyAlignment="1">
      <alignment vertical="center"/>
    </xf>
    <xf numFmtId="0" fontId="24" fillId="0" borderId="8" xfId="2" applyFont="1" applyBorder="1">
      <alignment vertical="center"/>
    </xf>
    <xf numFmtId="0" fontId="28" fillId="0" borderId="46" xfId="2" applyFont="1" applyBorder="1" applyAlignment="1">
      <alignment vertical="center"/>
    </xf>
    <xf numFmtId="0" fontId="24" fillId="0" borderId="0" xfId="2" applyFont="1" applyBorder="1" applyAlignment="1">
      <alignment vertical="center"/>
    </xf>
    <xf numFmtId="0" fontId="24" fillId="0" borderId="0" xfId="2" applyFont="1" applyFill="1" applyBorder="1" applyAlignment="1">
      <alignment vertical="center"/>
    </xf>
    <xf numFmtId="0" fontId="24" fillId="0" borderId="0" xfId="2" applyFont="1" applyFill="1" applyBorder="1" applyAlignment="1">
      <alignment vertical="center" wrapText="1"/>
    </xf>
    <xf numFmtId="0" fontId="30" fillId="0" borderId="0" xfId="2" applyFont="1" applyFill="1" applyBorder="1" applyAlignment="1">
      <alignment vertical="center"/>
    </xf>
    <xf numFmtId="0" fontId="25" fillId="0" borderId="0" xfId="2" applyFont="1" applyFill="1" applyBorder="1" applyAlignment="1">
      <alignment horizontal="right" vertical="center"/>
    </xf>
    <xf numFmtId="0" fontId="30" fillId="0" borderId="22" xfId="2" applyFont="1" applyFill="1" applyBorder="1" applyAlignment="1">
      <alignment vertical="center"/>
    </xf>
    <xf numFmtId="0" fontId="25" fillId="0" borderId="1" xfId="2" applyFont="1" applyFill="1" applyBorder="1" applyAlignment="1">
      <alignment horizontal="right" vertical="center"/>
    </xf>
    <xf numFmtId="0" fontId="30" fillId="0" borderId="1" xfId="2" applyFont="1" applyFill="1" applyBorder="1" applyAlignment="1">
      <alignment vertical="center"/>
    </xf>
    <xf numFmtId="0" fontId="30" fillId="0" borderId="24" xfId="2" applyFont="1" applyFill="1" applyBorder="1" applyAlignment="1">
      <alignment vertical="center"/>
    </xf>
    <xf numFmtId="0" fontId="24" fillId="0" borderId="0" xfId="2" applyFont="1" applyBorder="1">
      <alignment vertical="center"/>
    </xf>
    <xf numFmtId="0" fontId="31" fillId="0" borderId="0" xfId="2" applyFont="1" applyBorder="1" applyAlignment="1"/>
    <xf numFmtId="0" fontId="39" fillId="0" borderId="0" xfId="2" applyFont="1" applyBorder="1" applyAlignment="1"/>
    <xf numFmtId="0" fontId="29" fillId="0" borderId="0" xfId="2" applyFont="1" applyBorder="1" applyAlignment="1">
      <alignment vertical="center" shrinkToFit="1"/>
    </xf>
    <xf numFmtId="0" fontId="24" fillId="0" borderId="0" xfId="2" applyFont="1" applyBorder="1" applyAlignment="1">
      <alignment horizontal="center" vertical="center"/>
    </xf>
    <xf numFmtId="0" fontId="29" fillId="0" borderId="0" xfId="2" applyFont="1" applyBorder="1" applyAlignment="1">
      <alignment horizontal="right"/>
    </xf>
    <xf numFmtId="0" fontId="24" fillId="0" borderId="45" xfId="2" applyFont="1" applyBorder="1">
      <alignment vertical="center"/>
    </xf>
    <xf numFmtId="0" fontId="29" fillId="0" borderId="89" xfId="2" applyFont="1" applyBorder="1" applyAlignment="1">
      <alignment horizontal="right"/>
    </xf>
    <xf numFmtId="0" fontId="29" fillId="0" borderId="124" xfId="2" applyFont="1" applyBorder="1" applyAlignment="1">
      <alignment horizontal="right"/>
    </xf>
    <xf numFmtId="0" fontId="29" fillId="0" borderId="135" xfId="2" applyFont="1" applyBorder="1" applyAlignment="1">
      <alignment horizontal="right"/>
    </xf>
    <xf numFmtId="0" fontId="29" fillId="0" borderId="42" xfId="2" applyFont="1" applyBorder="1" applyAlignment="1">
      <alignment horizontal="right"/>
    </xf>
    <xf numFmtId="0" fontId="29" fillId="0" borderId="126" xfId="2" applyFont="1" applyBorder="1" applyAlignment="1">
      <alignment horizontal="right"/>
    </xf>
    <xf numFmtId="0" fontId="29" fillId="0" borderId="136" xfId="2" applyFont="1" applyBorder="1" applyAlignment="1">
      <alignment horizontal="right"/>
    </xf>
    <xf numFmtId="0" fontId="24" fillId="8" borderId="45" xfId="2" applyFont="1" applyFill="1" applyBorder="1">
      <alignment vertical="center"/>
    </xf>
    <xf numFmtId="0" fontId="24" fillId="8" borderId="49" xfId="2" applyFont="1" applyFill="1" applyBorder="1">
      <alignment vertical="center"/>
    </xf>
    <xf numFmtId="0" fontId="24" fillId="8" borderId="130" xfId="2" applyFont="1" applyFill="1" applyBorder="1">
      <alignment vertical="center"/>
    </xf>
    <xf numFmtId="0" fontId="29" fillId="0" borderId="11" xfId="2" applyFont="1" applyBorder="1" applyAlignment="1">
      <alignment horizontal="right"/>
    </xf>
    <xf numFmtId="0" fontId="29" fillId="0" borderId="12" xfId="2" applyFont="1" applyBorder="1" applyAlignment="1">
      <alignment horizontal="right"/>
    </xf>
    <xf numFmtId="0" fontId="29" fillId="0" borderId="14" xfId="2" applyFont="1" applyBorder="1" applyAlignment="1">
      <alignment horizontal="right"/>
    </xf>
    <xf numFmtId="0" fontId="25" fillId="0" borderId="40" xfId="2" applyNumberFormat="1" applyFont="1" applyBorder="1" applyAlignment="1">
      <alignment vertical="center" shrinkToFit="1"/>
    </xf>
    <xf numFmtId="0" fontId="29" fillId="0" borderId="41" xfId="2" applyFont="1" applyBorder="1" applyAlignment="1">
      <alignment horizontal="right"/>
    </xf>
    <xf numFmtId="0" fontId="29" fillId="0" borderId="137" xfId="2" applyFont="1" applyBorder="1" applyAlignment="1">
      <alignment horizontal="right"/>
    </xf>
    <xf numFmtId="177" fontId="28" fillId="0" borderId="117" xfId="2" applyNumberFormat="1" applyFont="1" applyBorder="1" applyAlignment="1">
      <alignment horizontal="center" vertical="center" wrapText="1" shrinkToFit="1"/>
    </xf>
    <xf numFmtId="177" fontId="29" fillId="0" borderId="43" xfId="2" applyNumberFormat="1" applyFont="1" applyBorder="1" applyAlignment="1">
      <alignment vertical="top" wrapText="1" shrinkToFit="1"/>
    </xf>
    <xf numFmtId="177" fontId="29" fillId="0" borderId="118" xfId="2" applyNumberFormat="1" applyFont="1" applyBorder="1" applyAlignment="1">
      <alignment vertical="top" wrapText="1" shrinkToFit="1"/>
    </xf>
    <xf numFmtId="177" fontId="28" fillId="0" borderId="43" xfId="2" applyNumberFormat="1" applyFont="1" applyBorder="1" applyAlignment="1">
      <alignment horizontal="center" vertical="center" shrinkToFit="1"/>
    </xf>
    <xf numFmtId="177" fontId="29" fillId="0" borderId="43" xfId="2" applyNumberFormat="1" applyFont="1" applyBorder="1" applyAlignment="1">
      <alignment vertical="top" shrinkToFit="1"/>
    </xf>
    <xf numFmtId="177" fontId="29" fillId="0" borderId="181" xfId="2" applyNumberFormat="1" applyFont="1" applyBorder="1" applyAlignment="1">
      <alignment vertical="top" shrinkToFit="1"/>
    </xf>
    <xf numFmtId="177" fontId="29" fillId="0" borderId="58" xfId="2" applyNumberFormat="1" applyFont="1" applyBorder="1" applyAlignment="1">
      <alignment vertical="top" shrinkToFit="1"/>
    </xf>
    <xf numFmtId="0" fontId="28" fillId="0" borderId="9" xfId="2" applyFont="1" applyBorder="1" applyAlignment="1">
      <alignment horizontal="center" vertical="center" wrapText="1"/>
    </xf>
    <xf numFmtId="0" fontId="29" fillId="0" borderId="0" xfId="2" applyFont="1" applyBorder="1" applyAlignment="1">
      <alignment vertical="top" wrapText="1"/>
    </xf>
    <xf numFmtId="0" fontId="29" fillId="0" borderId="18" xfId="2" applyFont="1" applyBorder="1" applyAlignment="1">
      <alignment vertical="top" wrapText="1"/>
    </xf>
    <xf numFmtId="0" fontId="28" fillId="0" borderId="0" xfId="2" applyFont="1" applyBorder="1" applyAlignment="1">
      <alignment horizontal="center" vertical="center" wrapText="1"/>
    </xf>
    <xf numFmtId="0" fontId="29" fillId="0" borderId="38" xfId="2" applyFont="1" applyBorder="1" applyAlignment="1">
      <alignment vertical="top" wrapText="1"/>
    </xf>
    <xf numFmtId="0" fontId="29" fillId="0" borderId="22" xfId="2" applyFont="1" applyBorder="1" applyAlignment="1">
      <alignment vertical="top" wrapText="1"/>
    </xf>
    <xf numFmtId="177" fontId="30" fillId="0" borderId="185" xfId="2" applyNumberFormat="1" applyFont="1" applyFill="1" applyBorder="1" applyAlignment="1">
      <alignment horizontal="left" vertical="center" shrinkToFit="1"/>
    </xf>
    <xf numFmtId="0" fontId="29" fillId="0" borderId="6" xfId="2" applyFont="1" applyBorder="1" applyAlignment="1">
      <alignment horizontal="right"/>
    </xf>
    <xf numFmtId="0" fontId="29" fillId="0" borderId="22" xfId="2" applyFont="1" applyBorder="1" applyAlignment="1">
      <alignment horizontal="right"/>
    </xf>
    <xf numFmtId="0" fontId="28" fillId="0" borderId="4" xfId="3" applyNumberFormat="1" applyFont="1" applyBorder="1" applyAlignment="1">
      <alignment horizontal="right" vertical="center"/>
    </xf>
    <xf numFmtId="0" fontId="28" fillId="0" borderId="13" xfId="3" applyNumberFormat="1" applyFont="1" applyBorder="1" applyAlignment="1">
      <alignment horizontal="right" vertical="center"/>
    </xf>
    <xf numFmtId="0" fontId="28" fillId="0" borderId="7" xfId="3" applyNumberFormat="1" applyFont="1" applyBorder="1" applyAlignment="1">
      <alignment horizontal="right" vertical="center"/>
    </xf>
    <xf numFmtId="0" fontId="24" fillId="8" borderId="39" xfId="2" applyFont="1" applyFill="1" applyBorder="1">
      <alignment vertical="center"/>
    </xf>
    <xf numFmtId="180" fontId="24" fillId="8" borderId="45" xfId="2" applyNumberFormat="1" applyFont="1" applyFill="1" applyBorder="1">
      <alignment vertical="center"/>
    </xf>
    <xf numFmtId="0" fontId="24" fillId="5" borderId="45" xfId="2" applyFont="1" applyFill="1" applyBorder="1">
      <alignment vertical="center"/>
    </xf>
    <xf numFmtId="0" fontId="24" fillId="5" borderId="49" xfId="2" applyFont="1" applyFill="1" applyBorder="1">
      <alignment vertical="center"/>
    </xf>
    <xf numFmtId="0" fontId="24" fillId="5" borderId="130" xfId="2" applyFont="1" applyFill="1" applyBorder="1">
      <alignment vertical="center"/>
    </xf>
    <xf numFmtId="0" fontId="29" fillId="0" borderId="16" xfId="3" applyNumberFormat="1" applyFont="1" applyBorder="1" applyAlignment="1">
      <alignment horizontal="right"/>
    </xf>
    <xf numFmtId="0" fontId="29" fillId="0" borderId="122" xfId="3" applyNumberFormat="1" applyFont="1" applyBorder="1" applyAlignment="1">
      <alignment horizontal="right"/>
    </xf>
    <xf numFmtId="0" fontId="29" fillId="0" borderId="60" xfId="3" applyNumberFormat="1" applyFont="1" applyBorder="1" applyAlignment="1">
      <alignment horizontal="right"/>
    </xf>
    <xf numFmtId="0" fontId="28" fillId="0" borderId="0" xfId="3" applyNumberFormat="1" applyFont="1" applyBorder="1" applyAlignment="1">
      <alignment horizontal="right" vertical="center"/>
    </xf>
    <xf numFmtId="0" fontId="28" fillId="0" borderId="6" xfId="3" applyNumberFormat="1" applyFont="1" applyBorder="1" applyAlignment="1">
      <alignment horizontal="right" vertical="center"/>
    </xf>
    <xf numFmtId="0" fontId="28" fillId="0" borderId="22" xfId="3" applyNumberFormat="1" applyFont="1" applyBorder="1" applyAlignment="1">
      <alignment horizontal="right" vertical="center"/>
    </xf>
    <xf numFmtId="0" fontId="29" fillId="0" borderId="11" xfId="3" applyNumberFormat="1" applyFont="1" applyBorder="1" applyAlignment="1">
      <alignment horizontal="right"/>
    </xf>
    <xf numFmtId="0" fontId="29" fillId="0" borderId="12" xfId="3" applyNumberFormat="1" applyFont="1" applyBorder="1" applyAlignment="1">
      <alignment horizontal="right"/>
    </xf>
    <xf numFmtId="0" fontId="29" fillId="0" borderId="14" xfId="3" applyNumberFormat="1" applyFont="1" applyBorder="1" applyAlignment="1">
      <alignment horizontal="right"/>
    </xf>
    <xf numFmtId="180" fontId="24" fillId="8" borderId="47" xfId="2" applyNumberFormat="1" applyFont="1" applyFill="1" applyBorder="1">
      <alignment vertical="center"/>
    </xf>
    <xf numFmtId="0" fontId="30" fillId="0" borderId="13" xfId="3" applyNumberFormat="1" applyFont="1" applyBorder="1" applyAlignment="1">
      <alignment horizontal="right" vertical="center"/>
    </xf>
    <xf numFmtId="0" fontId="30" fillId="0" borderId="22" xfId="3" applyNumberFormat="1" applyFont="1" applyBorder="1" applyAlignment="1">
      <alignment horizontal="right" vertical="center"/>
    </xf>
    <xf numFmtId="6" fontId="24" fillId="0" borderId="0" xfId="3" applyFont="1">
      <alignment vertical="center"/>
    </xf>
    <xf numFmtId="6" fontId="24" fillId="8" borderId="45" xfId="3" applyFont="1" applyFill="1" applyBorder="1">
      <alignment vertical="center"/>
    </xf>
    <xf numFmtId="0" fontId="33" fillId="0" borderId="9" xfId="3" applyNumberFormat="1" applyFont="1" applyBorder="1" applyAlignment="1">
      <alignment vertical="center"/>
    </xf>
    <xf numFmtId="0" fontId="46" fillId="0" borderId="0" xfId="3" applyNumberFormat="1" applyFont="1" applyBorder="1" applyAlignment="1">
      <alignment horizontal="right" vertical="center"/>
    </xf>
    <xf numFmtId="0" fontId="33" fillId="0" borderId="0" xfId="3" applyNumberFormat="1" applyFont="1" applyBorder="1" applyAlignment="1">
      <alignment horizontal="right" vertical="center"/>
    </xf>
    <xf numFmtId="0" fontId="46" fillId="0" borderId="101" xfId="3" applyNumberFormat="1" applyFont="1" applyBorder="1" applyAlignment="1">
      <alignment horizontal="center" vertical="center"/>
    </xf>
    <xf numFmtId="0" fontId="33" fillId="0" borderId="9" xfId="3" applyNumberFormat="1" applyFont="1" applyBorder="1" applyAlignment="1">
      <alignment horizontal="right" vertical="center"/>
    </xf>
    <xf numFmtId="6" fontId="24" fillId="8" borderId="47" xfId="3" applyFont="1" applyFill="1" applyBorder="1">
      <alignment vertical="center"/>
    </xf>
    <xf numFmtId="0" fontId="33" fillId="0" borderId="63" xfId="3" applyNumberFormat="1" applyFont="1" applyBorder="1" applyAlignment="1">
      <alignment vertical="center"/>
    </xf>
    <xf numFmtId="0" fontId="46" fillId="0" borderId="16" xfId="3" applyNumberFormat="1" applyFont="1" applyBorder="1" applyAlignment="1">
      <alignment horizontal="right" vertical="center"/>
    </xf>
    <xf numFmtId="0" fontId="33" fillId="0" borderId="16" xfId="3" applyNumberFormat="1" applyFont="1" applyBorder="1" applyAlignment="1">
      <alignment horizontal="right" vertical="center"/>
    </xf>
    <xf numFmtId="0" fontId="46" fillId="0" borderId="114" xfId="3" applyNumberFormat="1" applyFont="1" applyBorder="1" applyAlignment="1">
      <alignment horizontal="center" vertical="center"/>
    </xf>
    <xf numFmtId="0" fontId="47" fillId="0" borderId="16" xfId="3" applyNumberFormat="1" applyFont="1" applyBorder="1" applyAlignment="1">
      <alignment vertical="center" shrinkToFit="1"/>
    </xf>
    <xf numFmtId="0" fontId="28" fillId="0" borderId="16" xfId="3" applyNumberFormat="1" applyFont="1" applyBorder="1" applyAlignment="1">
      <alignment horizontal="right"/>
    </xf>
    <xf numFmtId="0" fontId="33" fillId="0" borderId="63" xfId="3" applyNumberFormat="1" applyFont="1" applyBorder="1" applyAlignment="1">
      <alignment horizontal="right" vertical="center"/>
    </xf>
    <xf numFmtId="6" fontId="24" fillId="5" borderId="130" xfId="3" applyFont="1" applyFill="1" applyBorder="1">
      <alignment vertical="center"/>
    </xf>
    <xf numFmtId="0" fontId="30" fillId="0" borderId="0" xfId="3" applyNumberFormat="1" applyFont="1" applyBorder="1" applyAlignment="1">
      <alignment horizontal="right" vertical="center"/>
    </xf>
    <xf numFmtId="0" fontId="30" fillId="0" borderId="6" xfId="3" applyNumberFormat="1" applyFont="1" applyBorder="1" applyAlignment="1">
      <alignment horizontal="right" vertical="center"/>
    </xf>
    <xf numFmtId="0" fontId="24" fillId="5" borderId="47" xfId="2" applyFont="1" applyFill="1" applyBorder="1">
      <alignment vertical="center"/>
    </xf>
    <xf numFmtId="6" fontId="24" fillId="0" borderId="0" xfId="2" applyNumberFormat="1" applyFont="1">
      <alignment vertical="center"/>
    </xf>
    <xf numFmtId="0" fontId="48" fillId="0" borderId="0" xfId="3" applyNumberFormat="1" applyFont="1" applyBorder="1" applyAlignment="1">
      <alignment horizontal="right" vertical="center"/>
    </xf>
    <xf numFmtId="0" fontId="33" fillId="0" borderId="0" xfId="3" applyNumberFormat="1" applyFont="1" applyBorder="1" applyAlignment="1">
      <alignment horizontal="center" vertical="center"/>
    </xf>
    <xf numFmtId="0" fontId="48" fillId="0" borderId="16" xfId="3" applyNumberFormat="1" applyFont="1" applyBorder="1" applyAlignment="1">
      <alignment horizontal="right" vertical="center"/>
    </xf>
    <xf numFmtId="0" fontId="33" fillId="0" borderId="16" xfId="3" applyNumberFormat="1" applyFont="1" applyBorder="1" applyAlignment="1">
      <alignment horizontal="center" vertical="center"/>
    </xf>
    <xf numFmtId="0" fontId="25" fillId="0" borderId="0" xfId="2" applyFont="1">
      <alignment vertical="center"/>
    </xf>
    <xf numFmtId="0" fontId="24" fillId="0" borderId="11" xfId="2" applyFont="1" applyBorder="1">
      <alignment vertical="center"/>
    </xf>
    <xf numFmtId="38" fontId="25" fillId="0" borderId="11" xfId="4" applyFont="1" applyBorder="1" applyAlignment="1">
      <alignment vertical="center" shrinkToFit="1"/>
    </xf>
    <xf numFmtId="0" fontId="24" fillId="0" borderId="32" xfId="2" applyFont="1" applyBorder="1">
      <alignment vertical="center"/>
    </xf>
    <xf numFmtId="38" fontId="25" fillId="0" borderId="32" xfId="4" applyFont="1" applyBorder="1" applyAlignment="1">
      <alignment vertical="center" shrinkToFit="1"/>
    </xf>
    <xf numFmtId="177" fontId="30" fillId="0" borderId="64" xfId="2" applyNumberFormat="1" applyFont="1" applyFill="1" applyBorder="1" applyAlignment="1">
      <alignment vertical="center" shrinkToFit="1"/>
    </xf>
    <xf numFmtId="177" fontId="30" fillId="0" borderId="64" xfId="2" applyNumberFormat="1" applyFont="1" applyFill="1" applyBorder="1" applyAlignment="1">
      <alignment horizontal="left" vertical="center" shrinkToFit="1"/>
    </xf>
    <xf numFmtId="0" fontId="25" fillId="0" borderId="129" xfId="2" applyFont="1" applyBorder="1" applyAlignment="1">
      <alignment horizontal="right" vertical="center"/>
    </xf>
    <xf numFmtId="38" fontId="25" fillId="0" borderId="129" xfId="4" applyFont="1" applyBorder="1" applyAlignment="1">
      <alignment vertical="center" shrinkToFit="1"/>
    </xf>
    <xf numFmtId="0" fontId="24" fillId="0" borderId="129" xfId="2" applyFont="1" applyBorder="1">
      <alignment vertical="center"/>
    </xf>
    <xf numFmtId="0" fontId="25" fillId="0" borderId="0" xfId="2" applyFont="1" applyBorder="1" applyAlignment="1">
      <alignment horizontal="right" vertical="center"/>
    </xf>
    <xf numFmtId="38" fontId="25" fillId="0" borderId="0" xfId="4" applyFont="1" applyBorder="1" applyAlignment="1">
      <alignment vertical="center" shrinkToFit="1"/>
    </xf>
    <xf numFmtId="0" fontId="24" fillId="8" borderId="45" xfId="2" applyFont="1" applyFill="1" applyBorder="1" applyAlignment="1">
      <alignment horizontal="center" vertical="center"/>
    </xf>
    <xf numFmtId="0" fontId="30" fillId="0" borderId="0" xfId="2" applyFont="1">
      <alignment vertical="center"/>
    </xf>
    <xf numFmtId="6" fontId="24" fillId="0" borderId="0" xfId="3" applyFont="1" applyBorder="1">
      <alignment vertical="center"/>
    </xf>
    <xf numFmtId="0" fontId="28" fillId="0" borderId="0" xfId="2" applyFont="1" applyAlignment="1">
      <alignment horizontal="right" vertical="center"/>
    </xf>
    <xf numFmtId="0" fontId="43" fillId="0" borderId="0" xfId="0" applyFont="1" applyBorder="1" applyAlignment="1" applyProtection="1">
      <alignment vertical="center"/>
      <protection locked="0"/>
    </xf>
    <xf numFmtId="0" fontId="24" fillId="0" borderId="0" xfId="2" applyFont="1" applyAlignment="1"/>
    <xf numFmtId="0" fontId="24" fillId="0" borderId="0" xfId="2" applyFont="1" applyAlignment="1">
      <alignment vertical="center"/>
    </xf>
    <xf numFmtId="0" fontId="43" fillId="0" borderId="0" xfId="0" applyFont="1" applyBorder="1" applyAlignment="1">
      <alignment vertical="center"/>
    </xf>
    <xf numFmtId="0" fontId="24" fillId="0" borderId="0" xfId="2" applyFont="1" applyBorder="1" applyAlignment="1" applyProtection="1">
      <alignment vertical="center"/>
      <protection locked="0"/>
    </xf>
    <xf numFmtId="0" fontId="24" fillId="0" borderId="0" xfId="2" applyFont="1" applyBorder="1" applyAlignment="1">
      <alignment vertical="center" wrapText="1"/>
    </xf>
    <xf numFmtId="0" fontId="25" fillId="0" borderId="0" xfId="2" applyFont="1" applyAlignment="1">
      <alignment vertical="center"/>
    </xf>
    <xf numFmtId="0" fontId="24" fillId="0" borderId="11" xfId="2" applyFont="1" applyBorder="1" applyAlignment="1">
      <alignment vertical="center"/>
    </xf>
    <xf numFmtId="0" fontId="30" fillId="0" borderId="11" xfId="2" applyFont="1" applyBorder="1">
      <alignment vertical="center"/>
    </xf>
    <xf numFmtId="0" fontId="24" fillId="0" borderId="32" xfId="2" applyFont="1" applyBorder="1" applyAlignment="1">
      <alignment vertical="center"/>
    </xf>
    <xf numFmtId="0" fontId="30" fillId="0" borderId="32" xfId="2" applyFont="1" applyBorder="1">
      <alignment vertical="center"/>
    </xf>
    <xf numFmtId="6" fontId="24" fillId="5" borderId="130" xfId="2" applyNumberFormat="1" applyFont="1" applyFill="1" applyBorder="1">
      <alignment vertical="center"/>
    </xf>
    <xf numFmtId="0" fontId="24" fillId="5" borderId="48" xfId="2" applyFont="1" applyFill="1" applyBorder="1">
      <alignment vertical="center"/>
    </xf>
    <xf numFmtId="0" fontId="30" fillId="0" borderId="0" xfId="3" applyNumberFormat="1" applyFont="1" applyFill="1" applyBorder="1" applyAlignment="1">
      <alignment horizontal="right" vertical="center"/>
    </xf>
    <xf numFmtId="0" fontId="30" fillId="0" borderId="13" xfId="3" applyNumberFormat="1" applyFont="1" applyFill="1" applyBorder="1" applyAlignment="1">
      <alignment horizontal="right" vertical="center"/>
    </xf>
    <xf numFmtId="0" fontId="30" fillId="0" borderId="22" xfId="3" applyNumberFormat="1" applyFont="1" applyFill="1" applyBorder="1" applyAlignment="1">
      <alignment horizontal="right" vertical="center"/>
    </xf>
    <xf numFmtId="0" fontId="33" fillId="0" borderId="0" xfId="3" applyNumberFormat="1" applyFont="1" applyFill="1" applyBorder="1" applyAlignment="1">
      <alignment horizontal="right" vertical="center"/>
    </xf>
    <xf numFmtId="0" fontId="28" fillId="0" borderId="101" xfId="3" applyNumberFormat="1" applyFont="1" applyFill="1" applyBorder="1" applyAlignment="1">
      <alignment horizontal="center" vertical="center"/>
    </xf>
    <xf numFmtId="0" fontId="33" fillId="0" borderId="9" xfId="3" applyNumberFormat="1" applyFont="1" applyFill="1" applyBorder="1" applyAlignment="1">
      <alignment vertical="center"/>
    </xf>
    <xf numFmtId="0" fontId="28" fillId="0" borderId="0" xfId="3" applyNumberFormat="1" applyFont="1" applyFill="1" applyBorder="1" applyAlignment="1">
      <alignment horizontal="right" vertical="center"/>
    </xf>
    <xf numFmtId="0" fontId="33" fillId="0" borderId="0" xfId="3" applyNumberFormat="1" applyFont="1" applyFill="1" applyBorder="1" applyAlignment="1">
      <alignment vertical="center"/>
    </xf>
    <xf numFmtId="0" fontId="28" fillId="0" borderId="16" xfId="3" applyNumberFormat="1" applyFont="1" applyBorder="1" applyAlignment="1">
      <alignment horizontal="right" vertical="center"/>
    </xf>
    <xf numFmtId="0" fontId="33" fillId="0" borderId="16" xfId="3" applyNumberFormat="1" applyFont="1" applyFill="1" applyBorder="1" applyAlignment="1">
      <alignment horizontal="right" vertical="center"/>
    </xf>
    <xf numFmtId="0" fontId="28" fillId="0" borderId="114" xfId="3" applyNumberFormat="1" applyFont="1" applyFill="1" applyBorder="1" applyAlignment="1">
      <alignment horizontal="center" vertical="center"/>
    </xf>
    <xf numFmtId="0" fontId="33" fillId="0" borderId="16" xfId="3" applyNumberFormat="1" applyFont="1" applyFill="1" applyBorder="1" applyAlignment="1">
      <alignment vertical="center"/>
    </xf>
    <xf numFmtId="0" fontId="28" fillId="0" borderId="16" xfId="3" applyNumberFormat="1" applyFont="1" applyFill="1" applyBorder="1" applyAlignment="1">
      <alignment horizontal="right"/>
    </xf>
    <xf numFmtId="0" fontId="33" fillId="0" borderId="63" xfId="3" applyNumberFormat="1" applyFont="1" applyFill="1" applyBorder="1" applyAlignment="1">
      <alignment vertical="center"/>
    </xf>
    <xf numFmtId="0" fontId="28" fillId="0" borderId="16" xfId="3" applyNumberFormat="1" applyFont="1" applyFill="1" applyBorder="1" applyAlignment="1">
      <alignment horizontal="right" vertical="center"/>
    </xf>
    <xf numFmtId="0" fontId="28" fillId="0" borderId="122" xfId="3" applyNumberFormat="1" applyFont="1" applyFill="1" applyBorder="1" applyAlignment="1">
      <alignment horizontal="right"/>
    </xf>
    <xf numFmtId="0" fontId="28" fillId="0" borderId="60" xfId="3" applyNumberFormat="1" applyFont="1" applyFill="1" applyBorder="1" applyAlignment="1">
      <alignment horizontal="right"/>
    </xf>
    <xf numFmtId="0" fontId="30" fillId="0" borderId="6" xfId="3" applyNumberFormat="1" applyFont="1" applyFill="1" applyBorder="1" applyAlignment="1">
      <alignment horizontal="right" vertical="center"/>
    </xf>
    <xf numFmtId="0" fontId="25" fillId="0" borderId="0" xfId="2" applyFont="1" applyBorder="1">
      <alignment vertical="center"/>
    </xf>
    <xf numFmtId="0" fontId="29" fillId="0" borderId="0" xfId="2" applyFont="1" applyFill="1" applyBorder="1" applyAlignment="1">
      <alignment shrinkToFit="1"/>
    </xf>
    <xf numFmtId="14" fontId="24" fillId="0" borderId="0" xfId="5" applyNumberFormat="1" applyFont="1" applyBorder="1">
      <alignment vertical="center"/>
    </xf>
    <xf numFmtId="0" fontId="24" fillId="0" borderId="0" xfId="5" applyFont="1" applyBorder="1">
      <alignment vertical="center"/>
    </xf>
    <xf numFmtId="0" fontId="24" fillId="0" borderId="0" xfId="5" applyFont="1" applyBorder="1" applyAlignment="1">
      <alignment vertical="center" shrinkToFit="1"/>
    </xf>
    <xf numFmtId="0" fontId="24" fillId="0" borderId="0" xfId="5" applyFont="1">
      <alignment vertical="center"/>
    </xf>
    <xf numFmtId="0" fontId="24" fillId="0" borderId="0" xfId="5" applyFont="1" applyBorder="1" applyAlignment="1">
      <alignment horizontal="center" vertical="center" shrinkToFit="1"/>
    </xf>
    <xf numFmtId="0" fontId="24" fillId="0" borderId="0" xfId="5" applyFont="1" applyAlignment="1">
      <alignment vertical="center" shrinkToFit="1"/>
    </xf>
    <xf numFmtId="0" fontId="29" fillId="0" borderId="0" xfId="5" applyFont="1" applyAlignment="1">
      <alignment vertical="center" shrinkToFit="1"/>
    </xf>
    <xf numFmtId="0" fontId="30" fillId="0" borderId="0" xfId="5" applyFont="1" applyAlignment="1">
      <alignment vertical="center" shrinkToFit="1"/>
    </xf>
    <xf numFmtId="0" fontId="30" fillId="0" borderId="0" xfId="5" applyFont="1">
      <alignment vertical="center"/>
    </xf>
    <xf numFmtId="0" fontId="24" fillId="0" borderId="45" xfId="5" applyFont="1" applyBorder="1" applyAlignment="1">
      <alignment horizontal="center" vertical="center" shrinkToFit="1"/>
    </xf>
    <xf numFmtId="0" fontId="24" fillId="0" borderId="30" xfId="5" applyFont="1" applyBorder="1" applyAlignment="1">
      <alignment vertical="center" shrinkToFit="1"/>
    </xf>
    <xf numFmtId="0" fontId="27" fillId="0" borderId="0" xfId="5" applyFont="1" applyBorder="1" applyAlignment="1">
      <alignment vertical="center" shrinkToFit="1"/>
    </xf>
    <xf numFmtId="0" fontId="50" fillId="0" borderId="0" xfId="5" applyFont="1" applyAlignment="1">
      <alignment wrapText="1"/>
    </xf>
    <xf numFmtId="0" fontId="50" fillId="0" borderId="0" xfId="5" applyFont="1" applyBorder="1" applyAlignment="1">
      <alignment wrapText="1"/>
    </xf>
    <xf numFmtId="0" fontId="29" fillId="4" borderId="45" xfId="5" applyFont="1" applyFill="1" applyBorder="1" applyAlignment="1">
      <alignment vertical="center" shrinkToFit="1"/>
    </xf>
    <xf numFmtId="20" fontId="28" fillId="0" borderId="8" xfId="0" applyNumberFormat="1" applyFont="1" applyFill="1" applyBorder="1" applyAlignment="1">
      <alignment horizontal="center"/>
    </xf>
    <xf numFmtId="0" fontId="28" fillId="0" borderId="8" xfId="0" applyFont="1" applyFill="1" applyBorder="1" applyAlignment="1">
      <alignment horizontal="left"/>
    </xf>
    <xf numFmtId="0" fontId="28" fillId="0" borderId="8" xfId="0" applyFont="1" applyFill="1" applyBorder="1" applyAlignment="1">
      <alignment horizontal="center"/>
    </xf>
    <xf numFmtId="20" fontId="28" fillId="0" borderId="8" xfId="0" applyNumberFormat="1" applyFont="1" applyFill="1" applyBorder="1" applyAlignment="1">
      <alignment horizontal="right"/>
    </xf>
    <xf numFmtId="0" fontId="30" fillId="0" borderId="65" xfId="0" applyFont="1" applyFill="1" applyBorder="1" applyAlignment="1">
      <alignment vertical="center"/>
    </xf>
    <xf numFmtId="0" fontId="28" fillId="0" borderId="8" xfId="0" applyFont="1" applyFill="1" applyBorder="1" applyAlignment="1"/>
    <xf numFmtId="0" fontId="30" fillId="0" borderId="1" xfId="0" applyFont="1" applyFill="1" applyBorder="1" applyAlignment="1">
      <alignment vertical="center"/>
    </xf>
    <xf numFmtId="0" fontId="28" fillId="0" borderId="0" xfId="2" applyFont="1" applyBorder="1" applyAlignment="1">
      <alignment horizontal="center" vertical="center" wrapText="1"/>
    </xf>
    <xf numFmtId="6" fontId="22" fillId="0" borderId="0" xfId="6" applyNumberFormat="1" applyAlignment="1">
      <alignment vertical="center"/>
    </xf>
    <xf numFmtId="0" fontId="22" fillId="0" borderId="0" xfId="6"/>
    <xf numFmtId="0" fontId="22" fillId="0" borderId="0" xfId="6" applyAlignment="1">
      <alignment vertical="center"/>
    </xf>
    <xf numFmtId="0" fontId="29" fillId="0" borderId="11" xfId="3" applyNumberFormat="1" applyFont="1" applyBorder="1" applyAlignment="1">
      <alignment horizontal="right"/>
    </xf>
    <xf numFmtId="0" fontId="29" fillId="0" borderId="16" xfId="3" applyNumberFormat="1" applyFont="1" applyBorder="1" applyAlignment="1">
      <alignment horizontal="right"/>
    </xf>
    <xf numFmtId="0" fontId="28" fillId="0" borderId="60" xfId="3" applyNumberFormat="1" applyFont="1" applyBorder="1" applyAlignment="1">
      <alignment horizontal="right"/>
    </xf>
    <xf numFmtId="0" fontId="28" fillId="0" borderId="0" xfId="0" applyFont="1" applyBorder="1" applyAlignment="1">
      <alignment horizontal="left" vertical="center"/>
    </xf>
    <xf numFmtId="0" fontId="24" fillId="0" borderId="0" xfId="0" applyFont="1" applyAlignment="1">
      <alignment horizontal="center" vertical="center"/>
    </xf>
    <xf numFmtId="0" fontId="28" fillId="0" borderId="0" xfId="0" applyFont="1" applyBorder="1" applyAlignment="1">
      <alignment horizontal="center" vertical="center"/>
    </xf>
    <xf numFmtId="0" fontId="25" fillId="0" borderId="88" xfId="2" applyFont="1" applyBorder="1" applyAlignment="1">
      <alignment vertical="center" shrinkToFit="1"/>
    </xf>
    <xf numFmtId="0" fontId="25" fillId="0" borderId="42" xfId="2" applyFont="1" applyBorder="1" applyAlignment="1">
      <alignment vertical="center" shrinkToFit="1"/>
    </xf>
    <xf numFmtId="0" fontId="25" fillId="0" borderId="11" xfId="2" applyFont="1" applyBorder="1" applyAlignment="1">
      <alignment vertical="center" shrinkToFit="1"/>
    </xf>
    <xf numFmtId="0" fontId="25" fillId="0" borderId="89" xfId="2" applyFont="1" applyBorder="1" applyAlignment="1">
      <alignment vertical="center" shrinkToFit="1"/>
    </xf>
    <xf numFmtId="0" fontId="25" fillId="0" borderId="0" xfId="2" applyFont="1" applyBorder="1" applyAlignment="1">
      <alignment vertical="center" shrinkToFit="1"/>
    </xf>
    <xf numFmtId="0" fontId="55" fillId="0" borderId="42" xfId="2" applyFont="1" applyBorder="1" applyAlignment="1">
      <alignment vertical="center" shrinkToFit="1"/>
    </xf>
    <xf numFmtId="0" fontId="55" fillId="0" borderId="11" xfId="2" applyFont="1" applyBorder="1" applyAlignment="1">
      <alignment vertical="center" shrinkToFit="1"/>
    </xf>
    <xf numFmtId="0" fontId="72" fillId="0" borderId="9" xfId="3" applyNumberFormat="1" applyFont="1" applyBorder="1" applyAlignment="1">
      <alignment vertical="center"/>
    </xf>
    <xf numFmtId="0" fontId="72" fillId="0" borderId="0" xfId="3" applyNumberFormat="1" applyFont="1" applyBorder="1" applyAlignment="1">
      <alignment horizontal="right" vertical="center"/>
    </xf>
    <xf numFmtId="0" fontId="55" fillId="0" borderId="40" xfId="2" applyNumberFormat="1" applyFont="1" applyBorder="1" applyAlignment="1">
      <alignment vertical="center" shrinkToFit="1"/>
    </xf>
    <xf numFmtId="0" fontId="24" fillId="0" borderId="0" xfId="0" applyFont="1" applyBorder="1" applyAlignment="1">
      <alignment vertical="center"/>
    </xf>
    <xf numFmtId="0" fontId="73" fillId="0" borderId="0" xfId="0" applyFont="1" applyAlignment="1">
      <alignment horizontal="center" vertical="center"/>
    </xf>
    <xf numFmtId="0" fontId="54" fillId="4" borderId="30" xfId="2" applyFont="1" applyFill="1" applyBorder="1" applyAlignment="1">
      <alignment wrapText="1" shrinkToFit="1"/>
    </xf>
    <xf numFmtId="0" fontId="54" fillId="4" borderId="6" xfId="2" applyFont="1" applyFill="1" applyBorder="1" applyAlignment="1">
      <alignment wrapText="1" shrinkToFit="1"/>
    </xf>
    <xf numFmtId="0" fontId="47" fillId="0" borderId="0" xfId="3" applyNumberFormat="1" applyFont="1" applyBorder="1" applyAlignment="1">
      <alignment vertical="center" shrinkToFit="1"/>
    </xf>
    <xf numFmtId="0" fontId="28" fillId="0" borderId="0" xfId="3" applyNumberFormat="1" applyFont="1" applyBorder="1" applyAlignment="1">
      <alignment horizontal="right"/>
    </xf>
    <xf numFmtId="0" fontId="28" fillId="0" borderId="22" xfId="3" applyNumberFormat="1" applyFont="1" applyBorder="1" applyAlignment="1">
      <alignment horizontal="right"/>
    </xf>
    <xf numFmtId="177" fontId="30" fillId="0" borderId="185" xfId="2" applyNumberFormat="1" applyFont="1" applyFill="1" applyBorder="1" applyAlignment="1">
      <alignment vertical="center" shrinkToFit="1"/>
    </xf>
    <xf numFmtId="14" fontId="24" fillId="0" borderId="0" xfId="0" applyNumberFormat="1" applyFont="1" applyAlignment="1">
      <alignment vertical="center"/>
    </xf>
    <xf numFmtId="0" fontId="25" fillId="4" borderId="134" xfId="2" applyFont="1" applyFill="1" applyBorder="1" applyAlignment="1">
      <alignment vertical="center" textRotation="255"/>
    </xf>
    <xf numFmtId="0" fontId="25" fillId="4" borderId="108" xfId="2" applyFont="1" applyFill="1" applyBorder="1" applyAlignment="1">
      <alignment vertical="center" textRotation="255"/>
    </xf>
    <xf numFmtId="0" fontId="54" fillId="4" borderId="31" xfId="2" applyFont="1" applyFill="1" applyBorder="1" applyAlignment="1">
      <alignment wrapText="1" shrinkToFit="1"/>
    </xf>
    <xf numFmtId="0" fontId="54" fillId="4" borderId="12" xfId="2" applyFont="1" applyFill="1" applyBorder="1" applyAlignment="1">
      <alignment wrapText="1" shrinkToFit="1"/>
    </xf>
    <xf numFmtId="0" fontId="33" fillId="0" borderId="10" xfId="3" applyNumberFormat="1" applyFont="1" applyBorder="1" applyAlignment="1">
      <alignment vertical="center"/>
    </xf>
    <xf numFmtId="0" fontId="48" fillId="0" borderId="11" xfId="3" applyNumberFormat="1" applyFont="1" applyBorder="1" applyAlignment="1">
      <alignment horizontal="right" vertical="center"/>
    </xf>
    <xf numFmtId="0" fontId="33" fillId="0" borderId="11" xfId="3" applyNumberFormat="1" applyFont="1" applyBorder="1" applyAlignment="1">
      <alignment horizontal="center" vertical="center"/>
    </xf>
    <xf numFmtId="0" fontId="46" fillId="0" borderId="172" xfId="3" applyNumberFormat="1" applyFont="1" applyBorder="1" applyAlignment="1">
      <alignment horizontal="center" vertical="center"/>
    </xf>
    <xf numFmtId="0" fontId="47" fillId="0" borderId="11" xfId="3" applyNumberFormat="1" applyFont="1" applyBorder="1" applyAlignment="1">
      <alignment vertical="center" shrinkToFit="1"/>
    </xf>
    <xf numFmtId="0" fontId="28" fillId="0" borderId="11" xfId="3" applyNumberFormat="1" applyFont="1" applyBorder="1" applyAlignment="1">
      <alignment horizontal="right"/>
    </xf>
    <xf numFmtId="0" fontId="33" fillId="0" borderId="10" xfId="3" applyNumberFormat="1" applyFont="1" applyBorder="1" applyAlignment="1">
      <alignment horizontal="right" vertical="center"/>
    </xf>
    <xf numFmtId="0" fontId="33" fillId="0" borderId="11" xfId="3" applyNumberFormat="1" applyFont="1" applyBorder="1" applyAlignment="1">
      <alignment horizontal="right" vertical="center"/>
    </xf>
    <xf numFmtId="0" fontId="28" fillId="0" borderId="14" xfId="3" applyNumberFormat="1" applyFont="1" applyBorder="1" applyAlignment="1">
      <alignment horizontal="right"/>
    </xf>
    <xf numFmtId="0" fontId="25" fillId="0" borderId="0" xfId="2" applyFont="1" applyFill="1" applyBorder="1" applyAlignment="1">
      <alignment shrinkToFit="1"/>
    </xf>
    <xf numFmtId="0" fontId="71" fillId="0" borderId="0" xfId="2" applyFont="1" applyFill="1" applyBorder="1" applyAlignment="1"/>
    <xf numFmtId="0" fontId="24" fillId="0" borderId="0" xfId="2" applyFont="1" applyFill="1" applyBorder="1">
      <alignment vertical="center"/>
    </xf>
    <xf numFmtId="0" fontId="25" fillId="0" borderId="0" xfId="2" applyNumberFormat="1" applyFont="1" applyFill="1" applyBorder="1" applyAlignment="1">
      <alignment vertical="center"/>
    </xf>
    <xf numFmtId="0" fontId="29" fillId="0" borderId="0" xfId="2" applyFont="1" applyFill="1" applyBorder="1" applyAlignment="1">
      <alignment vertical="center" shrinkToFit="1"/>
    </xf>
    <xf numFmtId="0" fontId="35" fillId="4" borderId="0" xfId="0" applyFont="1" applyFill="1" applyBorder="1" applyAlignment="1">
      <alignment vertical="center" wrapText="1"/>
    </xf>
    <xf numFmtId="0" fontId="35" fillId="4" borderId="38" xfId="0" applyFont="1" applyFill="1" applyBorder="1" applyAlignment="1">
      <alignment vertical="center" wrapText="1"/>
    </xf>
    <xf numFmtId="0" fontId="4" fillId="0" borderId="0" xfId="7">
      <alignment vertical="center"/>
    </xf>
    <xf numFmtId="0" fontId="79" fillId="0" borderId="0" xfId="7" applyFont="1">
      <alignment vertical="center"/>
    </xf>
    <xf numFmtId="0" fontId="77" fillId="0" borderId="0" xfId="7" applyFont="1" applyAlignment="1">
      <alignment horizontal="center" vertical="center"/>
    </xf>
    <xf numFmtId="0" fontId="77" fillId="0" borderId="0" xfId="7" applyFont="1">
      <alignment vertical="center"/>
    </xf>
    <xf numFmtId="0" fontId="77" fillId="0" borderId="30" xfId="7" applyFont="1" applyBorder="1" applyAlignment="1">
      <alignment vertical="center"/>
    </xf>
    <xf numFmtId="0" fontId="78" fillId="0" borderId="45" xfId="7" applyFont="1" applyBorder="1" applyAlignment="1">
      <alignment vertical="center"/>
    </xf>
    <xf numFmtId="0" fontId="77" fillId="0" borderId="31" xfId="7" applyFont="1" applyBorder="1" applyAlignment="1">
      <alignment vertical="center"/>
    </xf>
    <xf numFmtId="0" fontId="77" fillId="0" borderId="32" xfId="7" applyFont="1" applyBorder="1" applyAlignment="1">
      <alignment horizontal="center" vertical="center"/>
    </xf>
    <xf numFmtId="0" fontId="77" fillId="0" borderId="32" xfId="7" applyFont="1" applyBorder="1">
      <alignment vertical="center"/>
    </xf>
    <xf numFmtId="0" fontId="77" fillId="0" borderId="33" xfId="7" applyFont="1" applyBorder="1" applyAlignment="1">
      <alignment vertical="center"/>
    </xf>
    <xf numFmtId="0" fontId="77" fillId="0" borderId="33" xfId="7" applyFont="1" applyBorder="1">
      <alignment vertical="center"/>
    </xf>
    <xf numFmtId="0" fontId="77" fillId="0" borderId="29" xfId="7" applyFont="1" applyBorder="1">
      <alignment vertical="center"/>
    </xf>
    <xf numFmtId="0" fontId="77" fillId="0" borderId="4" xfId="7" applyFont="1" applyBorder="1">
      <alignment vertical="center"/>
    </xf>
    <xf numFmtId="0" fontId="77" fillId="0" borderId="33" xfId="7" applyFont="1" applyBorder="1" applyAlignment="1">
      <alignment horizontal="center" vertical="center"/>
    </xf>
    <xf numFmtId="0" fontId="77" fillId="0" borderId="151" xfId="7" applyFont="1" applyBorder="1" applyAlignment="1">
      <alignment horizontal="center" vertical="center"/>
    </xf>
    <xf numFmtId="0" fontId="77" fillId="0" borderId="158" xfId="7" applyFont="1" applyBorder="1">
      <alignment vertical="center"/>
    </xf>
    <xf numFmtId="0" fontId="77" fillId="0" borderId="92" xfId="7" applyFont="1" applyBorder="1" applyAlignment="1">
      <alignment horizontal="center" vertical="center"/>
    </xf>
    <xf numFmtId="0" fontId="77" fillId="0" borderId="159" xfId="7" applyFont="1" applyBorder="1" applyAlignment="1">
      <alignment horizontal="center" vertical="center"/>
    </xf>
    <xf numFmtId="0" fontId="79" fillId="0" borderId="8" xfId="7" applyFont="1" applyBorder="1">
      <alignment vertical="center"/>
    </xf>
    <xf numFmtId="0" fontId="77" fillId="0" borderId="8" xfId="7" applyFont="1" applyBorder="1">
      <alignment vertical="center"/>
    </xf>
    <xf numFmtId="0" fontId="79" fillId="0" borderId="0" xfId="7" applyFont="1" applyBorder="1">
      <alignment vertical="center"/>
    </xf>
    <xf numFmtId="0" fontId="77" fillId="0" borderId="0" xfId="7" applyFont="1" applyBorder="1">
      <alignment vertical="center"/>
    </xf>
    <xf numFmtId="0" fontId="79" fillId="0" borderId="11" xfId="7" applyFont="1" applyBorder="1">
      <alignment vertical="center"/>
    </xf>
    <xf numFmtId="0" fontId="77" fillId="0" borderId="11" xfId="7" applyFont="1" applyBorder="1">
      <alignment vertical="center"/>
    </xf>
    <xf numFmtId="0" fontId="77" fillId="0" borderId="30" xfId="7" applyFont="1" applyBorder="1">
      <alignment vertical="center"/>
    </xf>
    <xf numFmtId="0" fontId="77" fillId="0" borderId="31" xfId="7" applyFont="1" applyBorder="1">
      <alignment vertical="center"/>
    </xf>
    <xf numFmtId="0" fontId="77" fillId="0" borderId="11" xfId="7" applyFont="1" applyBorder="1" applyAlignment="1">
      <alignment vertical="center" shrinkToFit="1"/>
    </xf>
    <xf numFmtId="0" fontId="77" fillId="0" borderId="11" xfId="7" applyFont="1" applyBorder="1" applyAlignment="1">
      <alignment horizontal="center" vertical="center"/>
    </xf>
    <xf numFmtId="0" fontId="77" fillId="0" borderId="14" xfId="7" applyFont="1" applyBorder="1" applyAlignment="1">
      <alignment horizontal="center" vertical="center"/>
    </xf>
    <xf numFmtId="0" fontId="77" fillId="0" borderId="48" xfId="7" applyFont="1" applyBorder="1" applyAlignment="1">
      <alignment horizontal="center" vertical="center"/>
    </xf>
    <xf numFmtId="0" fontId="76" fillId="4" borderId="0" xfId="7" applyFont="1" applyFill="1" applyBorder="1" applyAlignment="1">
      <alignment horizontal="center" vertical="center"/>
    </xf>
    <xf numFmtId="0" fontId="76" fillId="4" borderId="30" xfId="7" applyFont="1" applyFill="1" applyBorder="1" applyAlignment="1">
      <alignment horizontal="center" vertical="center"/>
    </xf>
    <xf numFmtId="0" fontId="77" fillId="4" borderId="0" xfId="7" applyFont="1" applyFill="1" applyBorder="1" applyAlignment="1">
      <alignment vertical="center"/>
    </xf>
    <xf numFmtId="0" fontId="77" fillId="4" borderId="22" xfId="7" applyFont="1" applyFill="1" applyBorder="1" applyAlignment="1">
      <alignment vertical="center"/>
    </xf>
    <xf numFmtId="0" fontId="76" fillId="4" borderId="73" xfId="7" applyFont="1" applyFill="1" applyBorder="1" applyAlignment="1">
      <alignment horizontal="center" vertical="center"/>
    </xf>
    <xf numFmtId="6" fontId="24" fillId="0" borderId="130" xfId="2" applyNumberFormat="1" applyFont="1" applyBorder="1">
      <alignment vertical="center"/>
    </xf>
    <xf numFmtId="6" fontId="30" fillId="0" borderId="130" xfId="2" applyNumberFormat="1" applyFont="1" applyBorder="1">
      <alignment vertical="center"/>
    </xf>
    <xf numFmtId="0" fontId="50" fillId="0" borderId="5" xfId="2" applyFont="1" applyBorder="1" applyAlignment="1">
      <alignment vertical="center"/>
    </xf>
    <xf numFmtId="0" fontId="50" fillId="0" borderId="8" xfId="2" applyFont="1" applyBorder="1">
      <alignment vertical="center"/>
    </xf>
    <xf numFmtId="177" fontId="29" fillId="7" borderId="43" xfId="2" applyNumberFormat="1" applyFont="1" applyFill="1" applyBorder="1" applyAlignment="1">
      <alignment vertical="top" wrapText="1" shrinkToFit="1"/>
    </xf>
    <xf numFmtId="177" fontId="29" fillId="7" borderId="118" xfId="2" applyNumberFormat="1" applyFont="1" applyFill="1" applyBorder="1" applyAlignment="1">
      <alignment vertical="top" wrapText="1" shrinkToFit="1"/>
    </xf>
    <xf numFmtId="177" fontId="29" fillId="7" borderId="43" xfId="2" applyNumberFormat="1" applyFont="1" applyFill="1" applyBorder="1" applyAlignment="1">
      <alignment vertical="top" shrinkToFit="1"/>
    </xf>
    <xf numFmtId="0" fontId="29" fillId="7" borderId="0" xfId="2" applyFont="1" applyFill="1" applyBorder="1" applyAlignment="1">
      <alignment vertical="top" wrapText="1"/>
    </xf>
    <xf numFmtId="0" fontId="29" fillId="7" borderId="18" xfId="2" applyFont="1" applyFill="1" applyBorder="1" applyAlignment="1">
      <alignment vertical="top" wrapText="1"/>
    </xf>
    <xf numFmtId="0" fontId="28" fillId="0" borderId="0" xfId="0" applyFont="1" applyBorder="1" applyAlignment="1">
      <alignment horizontal="left" vertical="center"/>
    </xf>
    <xf numFmtId="0" fontId="23" fillId="0" borderId="0" xfId="6" applyFont="1" applyBorder="1" applyAlignment="1">
      <alignment vertical="center"/>
    </xf>
    <xf numFmtId="0" fontId="85" fillId="0" borderId="0" xfId="6" applyFont="1" applyBorder="1" applyAlignment="1">
      <alignment vertical="center"/>
    </xf>
    <xf numFmtId="0" fontId="96" fillId="0" borderId="0" xfId="8" applyFont="1" applyFill="1" applyBorder="1" applyAlignment="1">
      <alignment vertical="top"/>
    </xf>
    <xf numFmtId="0" fontId="84" fillId="0" borderId="0" xfId="8" applyFont="1" applyAlignment="1">
      <alignment vertical="top"/>
    </xf>
    <xf numFmtId="0" fontId="84" fillId="0" borderId="0" xfId="8" applyFont="1" applyAlignment="1">
      <alignment vertical="center"/>
    </xf>
    <xf numFmtId="0" fontId="84" fillId="0" borderId="0" xfId="8" applyFont="1" applyBorder="1" applyAlignment="1">
      <alignment horizontal="center" vertical="center"/>
    </xf>
    <xf numFmtId="0" fontId="84" fillId="0" borderId="1" xfId="8" applyFont="1" applyBorder="1" applyAlignment="1">
      <alignment horizontal="center" vertical="center"/>
    </xf>
    <xf numFmtId="0" fontId="84" fillId="0" borderId="0" xfId="8" applyFont="1" applyFill="1" applyBorder="1" applyAlignment="1">
      <alignment horizontal="center" vertical="center" shrinkToFit="1"/>
    </xf>
    <xf numFmtId="0" fontId="92" fillId="0" borderId="0" xfId="8" applyFont="1" applyFill="1" applyBorder="1" applyAlignment="1">
      <alignment horizontal="center" vertical="center" justifyLastLine="1"/>
    </xf>
    <xf numFmtId="0" fontId="84" fillId="0" borderId="0" xfId="8" applyFont="1" applyFill="1" applyBorder="1" applyAlignment="1">
      <alignment horizontal="center" vertical="center" justifyLastLine="1"/>
    </xf>
    <xf numFmtId="0" fontId="84" fillId="0" borderId="0" xfId="8" applyFont="1" applyFill="1" applyBorder="1" applyAlignment="1">
      <alignment vertical="center"/>
    </xf>
    <xf numFmtId="0" fontId="84" fillId="0" borderId="0" xfId="8" applyFont="1" applyBorder="1" applyAlignment="1">
      <alignment vertical="center"/>
    </xf>
    <xf numFmtId="0" fontId="88" fillId="0" borderId="8" xfId="8" applyFont="1" applyFill="1" applyBorder="1" applyAlignment="1">
      <alignment horizontal="center" vertical="center" wrapText="1" justifyLastLine="1"/>
    </xf>
    <xf numFmtId="0" fontId="90" fillId="0" borderId="8" xfId="8" applyFont="1" applyFill="1" applyBorder="1" applyAlignment="1">
      <alignment horizontal="center" vertical="center"/>
    </xf>
    <xf numFmtId="0" fontId="88" fillId="0" borderId="8" xfId="8" applyFont="1" applyFill="1" applyBorder="1" applyAlignment="1">
      <alignment vertical="center"/>
    </xf>
    <xf numFmtId="0" fontId="90" fillId="0" borderId="0" xfId="8" applyFont="1" applyFill="1" applyBorder="1" applyAlignment="1">
      <alignment vertical="center"/>
    </xf>
    <xf numFmtId="0" fontId="90" fillId="0" borderId="0" xfId="8" applyFont="1" applyFill="1" applyBorder="1" applyAlignment="1">
      <alignment horizontal="center" vertical="center"/>
    </xf>
    <xf numFmtId="0" fontId="94" fillId="0" borderId="0" xfId="8" applyFont="1" applyFill="1" applyBorder="1" applyAlignment="1">
      <alignment horizontal="center" vertical="top" wrapText="1" justifyLastLine="1"/>
    </xf>
    <xf numFmtId="0" fontId="95" fillId="0" borderId="0" xfId="8" applyFont="1" applyFill="1" applyBorder="1" applyAlignment="1">
      <alignment horizontal="center" vertical="center"/>
    </xf>
    <xf numFmtId="0" fontId="88" fillId="0" borderId="0" xfId="8" applyFont="1" applyFill="1" applyBorder="1" applyAlignment="1">
      <alignment wrapText="1"/>
    </xf>
    <xf numFmtId="0" fontId="84" fillId="0" borderId="0" xfId="8" applyFont="1" applyFill="1" applyAlignment="1">
      <alignment vertical="center"/>
    </xf>
    <xf numFmtId="0" fontId="88" fillId="0" borderId="0" xfId="8" applyFont="1" applyFill="1" applyBorder="1" applyAlignment="1">
      <alignment horizontal="center" vertical="center"/>
    </xf>
    <xf numFmtId="0" fontId="84" fillId="0" borderId="193" xfId="8" applyFont="1" applyBorder="1" applyAlignment="1">
      <alignment vertical="center" shrinkToFit="1"/>
    </xf>
    <xf numFmtId="0" fontId="88" fillId="0" borderId="0" xfId="8" applyFont="1" applyFill="1" applyBorder="1" applyAlignment="1">
      <alignment vertical="center" wrapText="1"/>
    </xf>
    <xf numFmtId="0" fontId="84" fillId="0" borderId="189" xfId="8" applyFont="1" applyBorder="1" applyAlignment="1">
      <alignment vertical="center" shrinkToFit="1"/>
    </xf>
    <xf numFmtId="0" fontId="84" fillId="0" borderId="281" xfId="8" applyFont="1" applyBorder="1" applyAlignment="1">
      <alignment vertical="center" shrinkToFit="1"/>
    </xf>
    <xf numFmtId="0" fontId="84" fillId="0" borderId="283" xfId="8" applyFont="1" applyBorder="1" applyAlignment="1">
      <alignment vertical="center" shrinkToFit="1"/>
    </xf>
    <xf numFmtId="0" fontId="84" fillId="0" borderId="193" xfId="8" applyFont="1" applyBorder="1" applyAlignment="1">
      <alignment vertical="center"/>
    </xf>
    <xf numFmtId="0" fontId="84" fillId="0" borderId="285" xfId="8" applyFont="1" applyBorder="1" applyAlignment="1">
      <alignment vertical="center"/>
    </xf>
    <xf numFmtId="0" fontId="84" fillId="0" borderId="15" xfId="8" applyFont="1" applyFill="1" applyBorder="1" applyAlignment="1">
      <alignment horizontal="right" vertical="center"/>
    </xf>
    <xf numFmtId="0" fontId="84" fillId="0" borderId="23" xfId="8" applyFont="1" applyBorder="1" applyAlignment="1">
      <alignment horizontal="right" vertical="center"/>
    </xf>
    <xf numFmtId="0" fontId="100" fillId="0" borderId="0" xfId="8" applyFont="1" applyFill="1" applyAlignment="1">
      <alignment vertical="center"/>
    </xf>
    <xf numFmtId="0" fontId="100" fillId="0" borderId="0" xfId="8" applyFont="1" applyAlignment="1">
      <alignment vertical="center"/>
    </xf>
    <xf numFmtId="14" fontId="84" fillId="0" borderId="0" xfId="8" applyNumberFormat="1" applyFont="1" applyBorder="1" applyAlignment="1">
      <alignment horizontal="center" vertical="center"/>
    </xf>
    <xf numFmtId="0" fontId="92" fillId="0" borderId="241" xfId="8" applyFont="1" applyBorder="1" applyAlignment="1">
      <alignment vertical="center"/>
    </xf>
    <xf numFmtId="0" fontId="92" fillId="0" borderId="242" xfId="8" applyFont="1" applyBorder="1" applyAlignment="1">
      <alignment vertical="center"/>
    </xf>
    <xf numFmtId="0" fontId="92" fillId="0" borderId="70" xfId="8" applyFont="1" applyBorder="1" applyAlignment="1">
      <alignment vertical="center"/>
    </xf>
    <xf numFmtId="0" fontId="91" fillId="0" borderId="243" xfId="8" applyFont="1" applyFill="1" applyBorder="1" applyAlignment="1">
      <alignment vertical="center"/>
    </xf>
    <xf numFmtId="0" fontId="91" fillId="0" borderId="66" xfId="8" applyFont="1" applyFill="1" applyBorder="1" applyAlignment="1">
      <alignment vertical="center"/>
    </xf>
    <xf numFmtId="0" fontId="92" fillId="0" borderId="245" xfId="8" applyFont="1" applyBorder="1" applyAlignment="1">
      <alignment vertical="center"/>
    </xf>
    <xf numFmtId="0" fontId="92" fillId="0" borderId="96" xfId="8" applyFont="1" applyBorder="1" applyAlignment="1">
      <alignment vertical="center"/>
    </xf>
    <xf numFmtId="0" fontId="92" fillId="0" borderId="49" xfId="8" applyFont="1" applyBorder="1" applyAlignment="1">
      <alignment vertical="center"/>
    </xf>
    <xf numFmtId="0" fontId="91" fillId="0" borderId="246" xfId="8" applyFont="1" applyFill="1" applyBorder="1" applyAlignment="1">
      <alignment vertical="center"/>
    </xf>
    <xf numFmtId="0" fontId="91" fillId="0" borderId="95" xfId="8" applyFont="1" applyFill="1" applyBorder="1" applyAlignment="1">
      <alignment vertical="center"/>
    </xf>
    <xf numFmtId="0" fontId="91" fillId="0" borderId="247" xfId="8" applyFont="1" applyFill="1" applyBorder="1" applyAlignment="1">
      <alignment vertical="center"/>
    </xf>
    <xf numFmtId="0" fontId="91" fillId="0" borderId="248" xfId="8" applyFont="1" applyFill="1" applyBorder="1" applyAlignment="1">
      <alignment vertical="center"/>
    </xf>
    <xf numFmtId="0" fontId="91" fillId="0" borderId="30" xfId="8" applyFont="1" applyFill="1" applyBorder="1" applyAlignment="1">
      <alignment vertical="center"/>
    </xf>
    <xf numFmtId="0" fontId="91" fillId="0" borderId="249" xfId="8" applyFont="1" applyFill="1" applyBorder="1" applyAlignment="1">
      <alignment vertical="center"/>
    </xf>
    <xf numFmtId="0" fontId="91" fillId="0" borderId="2" xfId="8" applyFont="1" applyFill="1" applyBorder="1" applyAlignment="1">
      <alignment vertical="center"/>
    </xf>
    <xf numFmtId="0" fontId="91" fillId="0" borderId="250" xfId="8" applyFont="1" applyFill="1" applyBorder="1" applyAlignment="1">
      <alignment vertical="center"/>
    </xf>
    <xf numFmtId="0" fontId="91" fillId="0" borderId="201" xfId="8" applyFont="1" applyFill="1" applyBorder="1" applyAlignment="1">
      <alignment vertical="center"/>
    </xf>
    <xf numFmtId="0" fontId="91" fillId="0" borderId="187" xfId="8" applyFont="1" applyFill="1" applyBorder="1" applyAlignment="1">
      <alignment vertical="center"/>
    </xf>
    <xf numFmtId="0" fontId="91" fillId="0" borderId="251" xfId="8" applyFont="1" applyFill="1" applyBorder="1" applyAlignment="1">
      <alignment vertical="center"/>
    </xf>
    <xf numFmtId="0" fontId="91" fillId="0" borderId="252" xfId="8" applyFont="1" applyFill="1" applyBorder="1" applyAlignment="1">
      <alignment vertical="center"/>
    </xf>
    <xf numFmtId="0" fontId="91" fillId="0" borderId="245" xfId="8" applyFont="1" applyFill="1" applyBorder="1" applyAlignment="1">
      <alignment vertical="center"/>
    </xf>
    <xf numFmtId="0" fontId="91" fillId="0" borderId="96" xfId="8" applyFont="1" applyFill="1" applyBorder="1" applyAlignment="1">
      <alignment vertical="center"/>
    </xf>
    <xf numFmtId="0" fontId="91" fillId="0" borderId="49" xfId="8" applyFont="1" applyFill="1" applyBorder="1" applyAlignment="1">
      <alignment vertical="center"/>
    </xf>
    <xf numFmtId="0" fontId="91" fillId="0" borderId="253" xfId="8" applyFont="1" applyFill="1" applyBorder="1" applyAlignment="1">
      <alignment vertical="center"/>
    </xf>
    <xf numFmtId="0" fontId="91" fillId="0" borderId="254" xfId="8" applyFont="1" applyFill="1" applyBorder="1" applyAlignment="1">
      <alignment vertical="center"/>
    </xf>
    <xf numFmtId="0" fontId="91" fillId="0" borderId="196" xfId="8" applyFont="1" applyFill="1" applyBorder="1" applyAlignment="1">
      <alignment vertical="center"/>
    </xf>
    <xf numFmtId="0" fontId="91" fillId="0" borderId="255" xfId="8" applyFont="1" applyFill="1" applyBorder="1" applyAlignment="1">
      <alignment vertical="center"/>
    </xf>
    <xf numFmtId="0" fontId="91" fillId="0" borderId="256" xfId="8" applyFont="1" applyFill="1" applyBorder="1" applyAlignment="1">
      <alignment vertical="center"/>
    </xf>
    <xf numFmtId="0" fontId="91" fillId="0" borderId="257" xfId="8" applyFont="1" applyFill="1" applyBorder="1" applyAlignment="1">
      <alignment vertical="center"/>
    </xf>
    <xf numFmtId="0" fontId="91" fillId="0" borderId="258" xfId="8" applyFont="1" applyFill="1" applyBorder="1" applyAlignment="1">
      <alignment vertical="center"/>
    </xf>
    <xf numFmtId="0" fontId="91" fillId="0" borderId="61" xfId="8" applyFont="1" applyFill="1" applyBorder="1" applyAlignment="1">
      <alignment vertical="center"/>
    </xf>
    <xf numFmtId="0" fontId="91" fillId="0" borderId="259" xfId="8" applyFont="1" applyFill="1" applyBorder="1" applyAlignment="1">
      <alignment vertical="center"/>
    </xf>
    <xf numFmtId="0" fontId="91" fillId="0" borderId="260" xfId="8" applyFont="1" applyFill="1" applyBorder="1" applyAlignment="1">
      <alignment vertical="center"/>
    </xf>
    <xf numFmtId="0" fontId="91" fillId="0" borderId="278" xfId="8" applyFont="1" applyFill="1" applyBorder="1" applyAlignment="1">
      <alignment vertical="center"/>
    </xf>
    <xf numFmtId="0" fontId="91" fillId="0" borderId="279" xfId="8" applyFont="1" applyFill="1" applyBorder="1" applyAlignment="1">
      <alignment vertical="center"/>
    </xf>
    <xf numFmtId="0" fontId="91" fillId="0" borderId="31" xfId="8" applyFont="1" applyFill="1" applyBorder="1" applyAlignment="1">
      <alignment vertical="center"/>
    </xf>
    <xf numFmtId="0" fontId="91" fillId="0" borderId="280" xfId="8" applyFont="1" applyFill="1" applyBorder="1" applyAlignment="1">
      <alignment vertical="center"/>
    </xf>
    <xf numFmtId="0" fontId="91" fillId="0" borderId="25" xfId="8" applyFont="1" applyFill="1" applyBorder="1" applyAlignment="1">
      <alignment vertical="center"/>
    </xf>
    <xf numFmtId="0" fontId="91" fillId="0" borderId="78" xfId="8" applyFont="1" applyFill="1" applyBorder="1" applyAlignment="1">
      <alignment vertical="center"/>
    </xf>
    <xf numFmtId="0" fontId="29" fillId="0" borderId="0" xfId="0" applyFont="1" applyBorder="1" applyAlignment="1">
      <alignment vertical="center"/>
    </xf>
    <xf numFmtId="0" fontId="29" fillId="0" borderId="0" xfId="2" applyFont="1" applyAlignment="1">
      <alignment horizontal="right" vertical="center"/>
    </xf>
    <xf numFmtId="0" fontId="99" fillId="0" borderId="0" xfId="8" applyFont="1" applyFill="1" applyBorder="1" applyAlignment="1">
      <alignment horizontal="left" vertical="center" wrapText="1"/>
    </xf>
    <xf numFmtId="176" fontId="32" fillId="0" borderId="0" xfId="0" applyNumberFormat="1" applyFont="1" applyBorder="1" applyAlignment="1">
      <alignment horizontal="left" vertical="center" shrinkToFit="1"/>
    </xf>
    <xf numFmtId="176" fontId="39" fillId="0" borderId="0" xfId="0" applyNumberFormat="1" applyFont="1" applyFill="1" applyBorder="1" applyAlignment="1">
      <alignment horizontal="left" vertical="center" shrinkToFit="1"/>
    </xf>
    <xf numFmtId="176" fontId="32" fillId="0" borderId="0" xfId="0" applyNumberFormat="1" applyFont="1" applyFill="1" applyBorder="1" applyAlignment="1">
      <alignment horizontal="center" vertical="center" shrinkToFit="1"/>
    </xf>
    <xf numFmtId="0" fontId="32" fillId="0" borderId="0" xfId="0" applyFont="1" applyFill="1" applyBorder="1" applyAlignment="1">
      <alignment horizontal="center" vertical="center"/>
    </xf>
    <xf numFmtId="0" fontId="93" fillId="0" borderId="20" xfId="8" applyFont="1" applyFill="1" applyBorder="1" applyAlignment="1">
      <alignment horizontal="center" vertical="center" shrinkToFit="1"/>
    </xf>
    <xf numFmtId="0" fontId="93" fillId="0" borderId="189" xfId="8" applyFont="1" applyFill="1" applyBorder="1" applyAlignment="1">
      <alignment horizontal="center" vertical="center" shrinkToFit="1"/>
    </xf>
    <xf numFmtId="0" fontId="93" fillId="0" borderId="262" xfId="8" applyFont="1" applyFill="1" applyBorder="1" applyAlignment="1">
      <alignment horizontal="center" vertical="center" shrinkToFit="1"/>
    </xf>
    <xf numFmtId="0" fontId="93" fillId="0" borderId="23" xfId="8" applyFont="1" applyFill="1" applyBorder="1" applyAlignment="1">
      <alignment horizontal="center" vertical="center" shrinkToFit="1"/>
    </xf>
    <xf numFmtId="0" fontId="93" fillId="0" borderId="193" xfId="8" applyFont="1" applyFill="1" applyBorder="1" applyAlignment="1">
      <alignment horizontal="center" vertical="center" shrinkToFit="1"/>
    </xf>
    <xf numFmtId="0" fontId="71" fillId="0" borderId="21" xfId="8" applyFont="1" applyFill="1" applyBorder="1" applyAlignment="1">
      <alignment horizontal="right" shrinkToFit="1"/>
    </xf>
    <xf numFmtId="0" fontId="71" fillId="0" borderId="136" xfId="8" applyFont="1" applyFill="1" applyBorder="1" applyAlignment="1">
      <alignment horizontal="right" shrinkToFit="1"/>
    </xf>
    <xf numFmtId="0" fontId="71" fillId="0" borderId="235" xfId="8" applyFont="1" applyFill="1" applyBorder="1" applyAlignment="1">
      <alignment horizontal="right" shrinkToFit="1"/>
    </xf>
    <xf numFmtId="0" fontId="71" fillId="0" borderId="24" xfId="8" applyFont="1" applyFill="1" applyBorder="1" applyAlignment="1">
      <alignment horizontal="right" shrinkToFit="1"/>
    </xf>
    <xf numFmtId="0" fontId="103" fillId="0" borderId="30" xfId="8" applyFont="1" applyBorder="1" applyAlignment="1">
      <alignment vertical="center" wrapText="1"/>
    </xf>
    <xf numFmtId="0" fontId="103" fillId="0" borderId="31" xfId="8" applyFont="1" applyBorder="1" applyAlignment="1">
      <alignment vertical="center" wrapText="1"/>
    </xf>
    <xf numFmtId="0" fontId="27" fillId="0" borderId="0" xfId="0" applyFont="1" applyBorder="1" applyAlignment="1">
      <alignment vertical="center" wrapText="1"/>
    </xf>
    <xf numFmtId="0" fontId="27" fillId="0" borderId="0" xfId="0" applyFont="1" applyBorder="1" applyAlignment="1">
      <alignment vertical="center" shrinkToFit="1"/>
    </xf>
    <xf numFmtId="0" fontId="28" fillId="4" borderId="7" xfId="0" applyFont="1" applyFill="1" applyBorder="1" applyAlignment="1">
      <alignment vertical="center" wrapText="1"/>
    </xf>
    <xf numFmtId="0" fontId="28" fillId="4" borderId="24" xfId="0" applyFont="1" applyFill="1" applyBorder="1" applyAlignment="1">
      <alignment vertical="center" wrapText="1"/>
    </xf>
    <xf numFmtId="0" fontId="24" fillId="0" borderId="15" xfId="0" applyFont="1" applyBorder="1"/>
    <xf numFmtId="0" fontId="28" fillId="4" borderId="15" xfId="0" applyFont="1" applyFill="1" applyBorder="1" applyAlignment="1">
      <alignment vertical="center" wrapText="1"/>
    </xf>
    <xf numFmtId="49" fontId="28" fillId="0" borderId="0" xfId="0" applyNumberFormat="1" applyFont="1" applyBorder="1" applyAlignment="1">
      <alignment vertical="center" shrinkToFit="1"/>
    </xf>
    <xf numFmtId="0" fontId="30" fillId="0" borderId="30" xfId="0" applyFont="1" applyBorder="1" applyAlignment="1"/>
    <xf numFmtId="0" fontId="28" fillId="0" borderId="30" xfId="0" applyFont="1" applyBorder="1" applyAlignment="1"/>
    <xf numFmtId="0" fontId="30" fillId="0" borderId="31" xfId="0" applyFont="1" applyFill="1" applyBorder="1" applyAlignment="1"/>
    <xf numFmtId="0" fontId="113" fillId="4" borderId="24" xfId="8" applyFont="1" applyFill="1" applyBorder="1" applyAlignment="1">
      <alignment horizontal="right" shrinkToFit="1"/>
    </xf>
    <xf numFmtId="0" fontId="93" fillId="4" borderId="26" xfId="8" applyFont="1" applyFill="1" applyBorder="1" applyAlignment="1">
      <alignment horizontal="center" vertical="center"/>
    </xf>
    <xf numFmtId="0" fontId="93" fillId="4" borderId="239" xfId="8" applyFont="1" applyFill="1" applyBorder="1" applyAlignment="1">
      <alignment horizontal="center" vertical="center"/>
    </xf>
    <xf numFmtId="0" fontId="93" fillId="4" borderId="29" xfId="8" applyFont="1" applyFill="1" applyBorder="1" applyAlignment="1">
      <alignment horizontal="center" vertical="center"/>
    </xf>
    <xf numFmtId="0" fontId="93" fillId="4" borderId="240" xfId="8" applyFont="1" applyFill="1" applyBorder="1" applyAlignment="1">
      <alignment horizontal="center" vertical="center"/>
    </xf>
    <xf numFmtId="0" fontId="93" fillId="4" borderId="77" xfId="8" applyFont="1" applyFill="1" applyBorder="1" applyAlignment="1">
      <alignment horizontal="center" vertical="center"/>
    </xf>
    <xf numFmtId="0" fontId="115" fillId="4" borderId="244" xfId="8" applyFont="1" applyFill="1" applyBorder="1" applyAlignment="1">
      <alignment horizontal="center" vertical="center" textRotation="255" shrinkToFit="1"/>
    </xf>
    <xf numFmtId="0" fontId="93" fillId="0" borderId="43" xfId="8" applyFont="1" applyBorder="1" applyAlignment="1">
      <alignment horizontal="center" vertical="center" shrinkToFit="1"/>
    </xf>
    <xf numFmtId="0" fontId="84" fillId="0" borderId="43" xfId="8" applyFont="1" applyBorder="1" applyAlignment="1">
      <alignment horizontal="center" vertical="center" shrinkToFit="1"/>
    </xf>
    <xf numFmtId="0" fontId="71" fillId="0" borderId="8" xfId="8" applyFont="1" applyBorder="1" applyAlignment="1">
      <alignment horizontal="center" vertical="center" shrinkToFit="1"/>
    </xf>
    <xf numFmtId="0" fontId="71" fillId="0" borderId="42" xfId="8" applyFont="1" applyBorder="1" applyAlignment="1">
      <alignment horizontal="center" vertical="center" shrinkToFit="1"/>
    </xf>
    <xf numFmtId="0" fontId="71" fillId="0" borderId="43" xfId="8" applyFont="1" applyBorder="1" applyAlignment="1">
      <alignment horizontal="center" vertical="center" shrinkToFit="1"/>
    </xf>
    <xf numFmtId="0" fontId="71" fillId="0" borderId="58" xfId="8" applyFont="1" applyBorder="1" applyAlignment="1">
      <alignment horizontal="center" vertical="center" shrinkToFit="1"/>
    </xf>
    <xf numFmtId="0" fontId="84" fillId="0" borderId="40" xfId="8" applyFont="1" applyFill="1" applyBorder="1" applyAlignment="1">
      <alignment horizontal="center" vertical="center" shrinkToFit="1"/>
    </xf>
    <xf numFmtId="0" fontId="105" fillId="0" borderId="323" xfId="8" applyFont="1" applyBorder="1" applyAlignment="1">
      <alignment vertical="center"/>
    </xf>
    <xf numFmtId="0" fontId="105" fillId="0" borderId="323" xfId="8" applyFont="1" applyFill="1" applyBorder="1" applyAlignment="1">
      <alignment vertical="center"/>
    </xf>
    <xf numFmtId="0" fontId="105" fillId="0" borderId="324" xfId="8" applyFont="1" applyFill="1" applyBorder="1" applyAlignment="1">
      <alignment horizontal="center" vertical="center" wrapText="1"/>
    </xf>
    <xf numFmtId="0" fontId="90" fillId="0" borderId="30" xfId="8" applyFont="1" applyFill="1" applyBorder="1" applyAlignment="1">
      <alignment horizontal="center" vertical="center"/>
    </xf>
    <xf numFmtId="0" fontId="102" fillId="0" borderId="11" xfId="8" applyFont="1" applyFill="1" applyBorder="1" applyAlignment="1">
      <alignment horizontal="center" vertical="center" wrapText="1"/>
    </xf>
    <xf numFmtId="0" fontId="90" fillId="0" borderId="204" xfId="8" applyFont="1" applyFill="1" applyBorder="1" applyAlignment="1">
      <alignment horizontal="center" vertical="center"/>
    </xf>
    <xf numFmtId="0" fontId="84" fillId="0" borderId="40" xfId="8" applyFont="1" applyBorder="1" applyAlignment="1">
      <alignment vertical="center"/>
    </xf>
    <xf numFmtId="0" fontId="30" fillId="0" borderId="49" xfId="2" applyFont="1" applyBorder="1" applyAlignment="1">
      <alignment horizontal="center" vertical="center"/>
    </xf>
    <xf numFmtId="0" fontId="3" fillId="0" borderId="0" xfId="9">
      <alignment vertical="center"/>
    </xf>
    <xf numFmtId="0" fontId="28" fillId="0" borderId="0" xfId="0" applyFont="1" applyFill="1" applyBorder="1" applyAlignment="1">
      <alignment horizontal="center" vertical="center"/>
    </xf>
    <xf numFmtId="0" fontId="28" fillId="0" borderId="0" xfId="0" applyFont="1" applyFill="1" applyBorder="1" applyAlignment="1">
      <alignment horizontal="left" vertical="center"/>
    </xf>
    <xf numFmtId="0" fontId="117" fillId="0" borderId="0" xfId="9" applyFont="1" applyBorder="1">
      <alignment vertical="center"/>
    </xf>
    <xf numFmtId="0" fontId="84" fillId="0" borderId="0" xfId="0" applyFont="1" applyAlignment="1">
      <alignment vertical="center"/>
    </xf>
    <xf numFmtId="0" fontId="120" fillId="0" borderId="8" xfId="9" applyFont="1" applyBorder="1" applyAlignment="1">
      <alignment horizontal="center" vertical="center"/>
    </xf>
    <xf numFmtId="0" fontId="121" fillId="0" borderId="0" xfId="9" applyFont="1" applyBorder="1" applyAlignment="1">
      <alignment horizontal="center" vertical="center"/>
    </xf>
    <xf numFmtId="0" fontId="120" fillId="0" borderId="1" xfId="9" applyFont="1" applyBorder="1" applyAlignment="1">
      <alignment horizontal="center" vertical="center"/>
    </xf>
    <xf numFmtId="0" fontId="124" fillId="0" borderId="0" xfId="6" applyFont="1" applyBorder="1" applyAlignment="1">
      <alignment vertical="center"/>
    </xf>
    <xf numFmtId="0" fontId="28" fillId="0" borderId="75" xfId="0" applyFont="1" applyBorder="1" applyAlignment="1">
      <alignment vertical="center"/>
    </xf>
    <xf numFmtId="20" fontId="28" fillId="0" borderId="8" xfId="0" applyNumberFormat="1" applyFont="1" applyFill="1" applyBorder="1" applyAlignment="1">
      <alignment horizontal="center"/>
    </xf>
    <xf numFmtId="0" fontId="28" fillId="0" borderId="8" xfId="0" applyFont="1" applyFill="1" applyBorder="1" applyAlignment="1">
      <alignment horizontal="left"/>
    </xf>
    <xf numFmtId="0" fontId="28" fillId="0" borderId="8" xfId="0" applyFont="1" applyFill="1" applyBorder="1" applyAlignment="1">
      <alignment horizontal="center"/>
    </xf>
    <xf numFmtId="20" fontId="28" fillId="0" borderId="8" xfId="0" applyNumberFormat="1" applyFont="1" applyFill="1" applyBorder="1" applyAlignment="1">
      <alignment horizontal="right"/>
    </xf>
    <xf numFmtId="0" fontId="29" fillId="0" borderId="11" xfId="3" applyNumberFormat="1" applyFont="1" applyBorder="1" applyAlignment="1">
      <alignment horizontal="right"/>
    </xf>
    <xf numFmtId="0" fontId="29" fillId="0" borderId="16" xfId="3" applyNumberFormat="1" applyFont="1" applyBorder="1" applyAlignment="1">
      <alignment horizontal="right"/>
    </xf>
    <xf numFmtId="0" fontId="29" fillId="0" borderId="0" xfId="2" applyFont="1" applyAlignment="1">
      <alignment horizontal="right" vertical="center"/>
    </xf>
    <xf numFmtId="0" fontId="24" fillId="0" borderId="0" xfId="2" applyFont="1" applyBorder="1" applyAlignment="1">
      <alignment horizontal="center" vertical="center"/>
    </xf>
    <xf numFmtId="0" fontId="30" fillId="7" borderId="30" xfId="0" applyFont="1" applyFill="1" applyBorder="1" applyAlignment="1"/>
    <xf numFmtId="0" fontId="28" fillId="7" borderId="30" xfId="0" applyFont="1" applyFill="1" applyBorder="1" applyAlignment="1"/>
    <xf numFmtId="6" fontId="24" fillId="0" borderId="45" xfId="3" applyFont="1" applyBorder="1">
      <alignment vertical="center"/>
    </xf>
    <xf numFmtId="0" fontId="29" fillId="7" borderId="38" xfId="2" applyFont="1" applyFill="1" applyBorder="1" applyAlignment="1">
      <alignment vertical="top" wrapText="1"/>
    </xf>
    <xf numFmtId="177" fontId="29" fillId="7" borderId="181" xfId="2" applyNumberFormat="1" applyFont="1" applyFill="1" applyBorder="1" applyAlignment="1">
      <alignment vertical="top" shrinkToFit="1"/>
    </xf>
    <xf numFmtId="14" fontId="84" fillId="0" borderId="0" xfId="2" applyNumberFormat="1" applyFont="1">
      <alignment vertical="center"/>
    </xf>
    <xf numFmtId="0" fontId="84" fillId="0" borderId="0" xfId="2" applyFont="1" applyAlignment="1">
      <alignment horizontal="left" vertical="center"/>
    </xf>
    <xf numFmtId="0" fontId="82" fillId="0" borderId="0" xfId="2" applyFont="1" applyAlignment="1">
      <alignment horizontal="left" vertical="center"/>
    </xf>
    <xf numFmtId="0" fontId="84" fillId="0" borderId="0" xfId="2" applyFont="1">
      <alignment vertical="center"/>
    </xf>
    <xf numFmtId="0" fontId="129" fillId="0" borderId="0" xfId="2" applyFont="1" applyAlignment="1">
      <alignment horizontal="center" vertical="center" wrapText="1"/>
    </xf>
    <xf numFmtId="0" fontId="84" fillId="0" borderId="0" xfId="2" applyFont="1" applyFill="1" applyBorder="1" applyAlignment="1">
      <alignment vertical="center"/>
    </xf>
    <xf numFmtId="0" fontId="118" fillId="0" borderId="0" xfId="0" applyFont="1" applyBorder="1" applyAlignment="1">
      <alignment vertical="center" shrinkToFit="1"/>
    </xf>
    <xf numFmtId="0" fontId="113" fillId="0" borderId="0" xfId="2" applyFont="1" applyFill="1" applyBorder="1" applyAlignment="1">
      <alignment shrinkToFit="1"/>
    </xf>
    <xf numFmtId="0" fontId="131" fillId="0" borderId="0" xfId="6" applyFont="1" applyAlignment="1">
      <alignment vertical="center"/>
    </xf>
    <xf numFmtId="0" fontId="133" fillId="0" borderId="0" xfId="2" applyFont="1" applyBorder="1" applyAlignment="1">
      <alignment vertical="center" wrapText="1" shrinkToFit="1"/>
    </xf>
    <xf numFmtId="0" fontId="84" fillId="0" borderId="0" xfId="2" applyFont="1" applyAlignment="1">
      <alignment vertical="center"/>
    </xf>
    <xf numFmtId="0" fontId="130" fillId="0" borderId="0" xfId="0" applyFont="1" applyBorder="1" applyAlignment="1" applyProtection="1">
      <alignment vertical="center"/>
      <protection locked="0"/>
    </xf>
    <xf numFmtId="0" fontId="84" fillId="0" borderId="0" xfId="2" applyFont="1" applyAlignment="1"/>
    <xf numFmtId="0" fontId="134" fillId="0" borderId="0" xfId="2" applyFont="1" applyBorder="1" applyAlignment="1">
      <alignment vertical="center"/>
    </xf>
    <xf numFmtId="0" fontId="84" fillId="0" borderId="0" xfId="2" applyFont="1" applyBorder="1" applyAlignment="1"/>
    <xf numFmtId="0" fontId="84" fillId="0" borderId="0" xfId="2" applyFont="1" applyBorder="1" applyAlignment="1">
      <alignment vertical="center"/>
    </xf>
    <xf numFmtId="0" fontId="93" fillId="0" borderId="11" xfId="2" applyFont="1" applyBorder="1">
      <alignment vertical="center"/>
    </xf>
    <xf numFmtId="0" fontId="84" fillId="0" borderId="0" xfId="2" applyFont="1" applyBorder="1" applyAlignment="1" applyProtection="1">
      <alignment vertical="center"/>
      <protection locked="0"/>
    </xf>
    <xf numFmtId="0" fontId="130" fillId="0" borderId="0" xfId="0" applyFont="1" applyBorder="1" applyAlignment="1">
      <alignment vertical="center"/>
    </xf>
    <xf numFmtId="0" fontId="134" fillId="0" borderId="0" xfId="2" applyFont="1" applyAlignment="1">
      <alignment vertical="center"/>
    </xf>
    <xf numFmtId="38" fontId="92" fillId="0" borderId="11" xfId="4" applyFont="1" applyBorder="1" applyAlignment="1">
      <alignment vertical="center" shrinkToFit="1"/>
    </xf>
    <xf numFmtId="0" fontId="93" fillId="0" borderId="32" xfId="2" applyFont="1" applyBorder="1">
      <alignment vertical="center"/>
    </xf>
    <xf numFmtId="0" fontId="92" fillId="0" borderId="0" xfId="2" applyFont="1" applyAlignment="1">
      <alignment vertical="center"/>
    </xf>
    <xf numFmtId="38" fontId="84" fillId="0" borderId="0" xfId="4" applyFont="1">
      <alignment vertical="center"/>
    </xf>
    <xf numFmtId="0" fontId="93" fillId="0" borderId="0" xfId="2" applyFont="1">
      <alignment vertical="center"/>
    </xf>
    <xf numFmtId="38" fontId="84" fillId="0" borderId="32" xfId="4" applyFont="1" applyBorder="1">
      <alignment vertical="center"/>
    </xf>
    <xf numFmtId="0" fontId="90" fillId="0" borderId="0" xfId="2" applyFont="1" applyBorder="1" applyAlignment="1"/>
    <xf numFmtId="38" fontId="84" fillId="0" borderId="11" xfId="4" applyFont="1" applyBorder="1">
      <alignment vertical="center"/>
    </xf>
    <xf numFmtId="0" fontId="137" fillId="0" borderId="0" xfId="2" applyFont="1" applyBorder="1" applyAlignment="1">
      <alignment horizontal="center" vertical="center" wrapText="1"/>
    </xf>
    <xf numFmtId="0" fontId="137" fillId="9" borderId="148" xfId="0" applyFont="1" applyFill="1" applyBorder="1" applyAlignment="1">
      <alignment horizontal="center" vertical="center" shrinkToFit="1"/>
    </xf>
    <xf numFmtId="0" fontId="137" fillId="5" borderId="148" xfId="0" applyFont="1" applyFill="1" applyBorder="1" applyAlignment="1">
      <alignment horizontal="center" vertical="center" shrinkToFit="1"/>
    </xf>
    <xf numFmtId="0" fontId="137" fillId="9" borderId="223" xfId="0" applyFont="1" applyFill="1" applyBorder="1" applyAlignment="1">
      <alignment horizontal="center" vertical="center" shrinkToFit="1"/>
    </xf>
    <xf numFmtId="0" fontId="137" fillId="5" borderId="223" xfId="0" applyFont="1" applyFill="1" applyBorder="1" applyAlignment="1">
      <alignment horizontal="center" vertical="center" shrinkToFit="1"/>
    </xf>
    <xf numFmtId="0" fontId="140" fillId="0" borderId="0" xfId="2" applyFont="1" applyBorder="1" applyAlignment="1">
      <alignment vertical="center" wrapText="1" shrinkToFit="1"/>
    </xf>
    <xf numFmtId="0" fontId="93" fillId="0" borderId="0" xfId="2" applyFont="1" applyAlignment="1">
      <alignment vertical="center"/>
    </xf>
    <xf numFmtId="0" fontId="93" fillId="0" borderId="0" xfId="2" applyFont="1" applyBorder="1">
      <alignment vertical="center"/>
    </xf>
    <xf numFmtId="0" fontId="93" fillId="0" borderId="0" xfId="0" applyFont="1" applyAlignment="1">
      <alignment vertical="center"/>
    </xf>
    <xf numFmtId="0" fontId="93" fillId="0" borderId="11" xfId="2" applyFont="1" applyBorder="1" applyAlignment="1"/>
    <xf numFmtId="0" fontId="93" fillId="0" borderId="32" xfId="2" applyFont="1" applyBorder="1" applyAlignment="1"/>
    <xf numFmtId="0" fontId="92" fillId="0" borderId="339" xfId="0" applyFont="1" applyBorder="1" applyAlignment="1">
      <alignment horizontal="center" vertical="center" shrinkToFit="1"/>
    </xf>
    <xf numFmtId="0" fontId="92" fillId="0" borderId="334" xfId="0" applyFont="1" applyBorder="1" applyAlignment="1">
      <alignment horizontal="center" vertical="center" shrinkToFit="1"/>
    </xf>
    <xf numFmtId="0" fontId="92" fillId="0" borderId="340" xfId="0" applyFont="1" applyBorder="1" applyAlignment="1">
      <alignment horizontal="center" vertical="center" shrinkToFit="1"/>
    </xf>
    <xf numFmtId="0" fontId="92" fillId="0" borderId="338" xfId="0" applyFont="1" applyBorder="1" applyAlignment="1">
      <alignment horizontal="center" vertical="center" shrinkToFit="1"/>
    </xf>
    <xf numFmtId="0" fontId="92" fillId="0" borderId="341" xfId="0" applyFont="1" applyBorder="1" applyAlignment="1">
      <alignment horizontal="center" vertical="center" shrinkToFit="1"/>
    </xf>
    <xf numFmtId="0" fontId="92" fillId="0" borderId="336" xfId="0" applyFont="1" applyBorder="1" applyAlignment="1">
      <alignment horizontal="center" vertical="center" shrinkToFit="1"/>
    </xf>
    <xf numFmtId="0" fontId="92" fillId="0" borderId="334" xfId="0" applyFont="1" applyBorder="1" applyAlignment="1">
      <alignment horizontal="center" vertical="center"/>
    </xf>
    <xf numFmtId="0" fontId="92" fillId="0" borderId="339" xfId="0" applyFont="1" applyBorder="1" applyAlignment="1">
      <alignment horizontal="center" vertical="center"/>
    </xf>
    <xf numFmtId="0" fontId="92" fillId="0" borderId="341" xfId="0" applyFont="1" applyBorder="1" applyAlignment="1">
      <alignment horizontal="center" vertical="center"/>
    </xf>
    <xf numFmtId="0" fontId="92" fillId="0" borderId="336" xfId="0" applyFont="1" applyBorder="1" applyAlignment="1">
      <alignment horizontal="center" vertical="center"/>
    </xf>
    <xf numFmtId="0" fontId="92" fillId="0" borderId="233" xfId="0" applyFont="1" applyBorder="1" applyAlignment="1">
      <alignment horizontal="center" vertical="center"/>
    </xf>
    <xf numFmtId="0" fontId="77" fillId="0" borderId="32" xfId="7" applyFont="1" applyBorder="1" applyAlignment="1">
      <alignment horizontal="center" vertical="center" shrinkToFit="1"/>
    </xf>
    <xf numFmtId="0" fontId="145" fillId="0" borderId="0" xfId="9" applyFont="1">
      <alignment vertical="center"/>
    </xf>
    <xf numFmtId="49" fontId="30" fillId="0" borderId="0" xfId="0" applyNumberFormat="1" applyFont="1" applyBorder="1" applyAlignment="1">
      <alignment vertical="center" shrinkToFit="1"/>
    </xf>
    <xf numFmtId="49" fontId="30" fillId="0" borderId="1" xfId="0" applyNumberFormat="1" applyFont="1" applyBorder="1" applyAlignment="1">
      <alignment vertical="center" shrinkToFit="1"/>
    </xf>
    <xf numFmtId="0" fontId="56" fillId="0" borderId="0" xfId="0" applyFont="1" applyAlignment="1"/>
    <xf numFmtId="49" fontId="30" fillId="0" borderId="313" xfId="0" applyNumberFormat="1" applyFont="1" applyBorder="1" applyAlignment="1">
      <alignment vertical="center" shrinkToFit="1"/>
    </xf>
    <xf numFmtId="0" fontId="33" fillId="0" borderId="64" xfId="3" applyNumberFormat="1" applyFont="1" applyBorder="1" applyAlignment="1">
      <alignment vertical="center"/>
    </xf>
    <xf numFmtId="0" fontId="28" fillId="0" borderId="1" xfId="3" applyNumberFormat="1" applyFont="1" applyBorder="1" applyAlignment="1">
      <alignment horizontal="right" vertical="center"/>
    </xf>
    <xf numFmtId="0" fontId="33" fillId="0" borderId="1" xfId="3" applyNumberFormat="1" applyFont="1" applyBorder="1" applyAlignment="1">
      <alignment horizontal="right" vertical="center"/>
    </xf>
    <xf numFmtId="0" fontId="28" fillId="0" borderId="307" xfId="3" applyNumberFormat="1" applyFont="1" applyBorder="1" applyAlignment="1">
      <alignment horizontal="center" vertical="center"/>
    </xf>
    <xf numFmtId="0" fontId="33" fillId="0" borderId="1" xfId="3" applyNumberFormat="1" applyFont="1" applyFill="1" applyBorder="1" applyAlignment="1">
      <alignment vertical="center"/>
    </xf>
    <xf numFmtId="0" fontId="28" fillId="0" borderId="1" xfId="3" applyNumberFormat="1" applyFont="1" applyFill="1" applyBorder="1" applyAlignment="1">
      <alignment horizontal="right"/>
    </xf>
    <xf numFmtId="0" fontId="28" fillId="0" borderId="62" xfId="3" applyNumberFormat="1" applyFont="1" applyFill="1" applyBorder="1" applyAlignment="1">
      <alignment horizontal="right"/>
    </xf>
    <xf numFmtId="0" fontId="33" fillId="0" borderId="1" xfId="3" applyNumberFormat="1" applyFont="1" applyBorder="1" applyAlignment="1">
      <alignment vertical="center"/>
    </xf>
    <xf numFmtId="0" fontId="28" fillId="0" borderId="24" xfId="3" applyNumberFormat="1" applyFont="1" applyFill="1" applyBorder="1" applyAlignment="1">
      <alignment horizontal="right"/>
    </xf>
    <xf numFmtId="0" fontId="28" fillId="0" borderId="35" xfId="2" applyFont="1" applyBorder="1" applyAlignment="1">
      <alignment vertical="center"/>
    </xf>
    <xf numFmtId="0" fontId="24" fillId="0" borderId="5" xfId="2" applyFont="1" applyBorder="1" applyAlignment="1">
      <alignment vertical="center" shrinkToFit="1"/>
    </xf>
    <xf numFmtId="0" fontId="77" fillId="0" borderId="0" xfId="7" applyFont="1" applyAlignment="1">
      <alignment vertical="center" shrinkToFit="1"/>
    </xf>
    <xf numFmtId="0" fontId="91" fillId="0" borderId="40" xfId="8" applyFont="1" applyFill="1" applyBorder="1" applyAlignment="1">
      <alignment vertical="center" shrinkToFit="1"/>
    </xf>
    <xf numFmtId="0" fontId="84" fillId="0" borderId="204" xfId="8" applyFont="1" applyFill="1" applyBorder="1" applyAlignment="1">
      <alignment vertical="center" shrinkToFit="1"/>
    </xf>
    <xf numFmtId="49" fontId="30" fillId="7" borderId="0" xfId="0" applyNumberFormat="1" applyFont="1" applyFill="1" applyBorder="1" applyAlignment="1">
      <alignment vertical="center" shrinkToFit="1"/>
    </xf>
    <xf numFmtId="49" fontId="30" fillId="7" borderId="313" xfId="0" applyNumberFormat="1" applyFont="1" applyFill="1" applyBorder="1" applyAlignment="1">
      <alignment vertical="center" shrinkToFit="1"/>
    </xf>
    <xf numFmtId="49" fontId="30" fillId="7" borderId="1" xfId="0" applyNumberFormat="1" applyFont="1" applyFill="1" applyBorder="1" applyAlignment="1">
      <alignment vertical="center" shrinkToFit="1"/>
    </xf>
    <xf numFmtId="0" fontId="28" fillId="0" borderId="0" xfId="0" applyFont="1" applyBorder="1" applyAlignment="1">
      <alignment horizontal="center" vertical="center"/>
    </xf>
    <xf numFmtId="0" fontId="48" fillId="0" borderId="0" xfId="0" applyFont="1" applyBorder="1" applyAlignment="1">
      <alignment horizontal="center" vertical="center"/>
    </xf>
    <xf numFmtId="0" fontId="36" fillId="0" borderId="0" xfId="0" applyFont="1" applyBorder="1" applyAlignment="1">
      <alignment horizontal="center" vertical="center" textRotation="255"/>
    </xf>
    <xf numFmtId="0" fontId="34" fillId="0" borderId="0" xfId="2" applyFont="1" applyBorder="1" applyAlignment="1">
      <alignment horizontal="center" vertical="center" wrapText="1" shrinkToFit="1"/>
    </xf>
    <xf numFmtId="0" fontId="24" fillId="4" borderId="0" xfId="2" applyFont="1" applyFill="1" applyBorder="1" applyAlignment="1">
      <alignment horizontal="center" vertical="center"/>
    </xf>
    <xf numFmtId="0" fontId="24" fillId="0" borderId="0" xfId="2" applyFont="1" applyFill="1" applyBorder="1" applyAlignment="1">
      <alignment horizontal="right" vertical="center"/>
    </xf>
    <xf numFmtId="0" fontId="24" fillId="0" borderId="0" xfId="0" applyFont="1" applyFill="1" applyBorder="1" applyAlignment="1">
      <alignment horizontal="left" vertical="center"/>
    </xf>
    <xf numFmtId="0" fontId="69" fillId="0" borderId="0" xfId="0" applyFont="1" applyBorder="1" applyAlignment="1">
      <alignment horizontal="center" vertical="center"/>
    </xf>
    <xf numFmtId="0" fontId="82" fillId="0" borderId="0" xfId="6" applyFont="1" applyBorder="1" applyAlignment="1">
      <alignment vertical="center" shrinkToFit="1"/>
    </xf>
    <xf numFmtId="0" fontId="50" fillId="0" borderId="0" xfId="0" applyFont="1" applyBorder="1" applyAlignment="1">
      <alignment vertical="center"/>
    </xf>
    <xf numFmtId="0" fontId="83" fillId="0" borderId="0" xfId="6" applyFont="1" applyFill="1" applyBorder="1" applyAlignment="1">
      <alignment vertical="center" shrinkToFit="1"/>
    </xf>
    <xf numFmtId="0" fontId="71" fillId="0" borderId="0" xfId="6" applyFont="1" applyBorder="1" applyAlignment="1">
      <alignment vertical="center" wrapText="1"/>
    </xf>
    <xf numFmtId="0" fontId="84" fillId="0" borderId="0" xfId="0" applyFont="1" applyBorder="1" applyAlignment="1">
      <alignment vertical="center"/>
    </xf>
    <xf numFmtId="0" fontId="92" fillId="0" borderId="0" xfId="9" applyFont="1">
      <alignment vertical="center"/>
    </xf>
    <xf numFmtId="0" fontId="123" fillId="0" borderId="8" xfId="9" applyFont="1" applyBorder="1" applyAlignment="1">
      <alignment vertical="center"/>
    </xf>
    <xf numFmtId="0" fontId="123" fillId="0" borderId="21" xfId="9" applyFont="1" applyBorder="1" applyAlignment="1">
      <alignment vertical="center"/>
    </xf>
    <xf numFmtId="0" fontId="123" fillId="0" borderId="0" xfId="9" applyFont="1" applyBorder="1" applyAlignment="1">
      <alignment vertical="center"/>
    </xf>
    <xf numFmtId="0" fontId="123" fillId="0" borderId="22" xfId="9" applyFont="1" applyBorder="1" applyAlignment="1">
      <alignment vertical="center"/>
    </xf>
    <xf numFmtId="0" fontId="87" fillId="0" borderId="1" xfId="6" applyFont="1" applyBorder="1" applyAlignment="1">
      <alignment vertical="center"/>
    </xf>
    <xf numFmtId="0" fontId="87" fillId="0" borderId="24" xfId="6" applyFont="1" applyBorder="1" applyAlignment="1">
      <alignment vertical="center"/>
    </xf>
    <xf numFmtId="0" fontId="123" fillId="0" borderId="20" xfId="9" applyFont="1" applyBorder="1" applyAlignment="1">
      <alignment vertical="center"/>
    </xf>
    <xf numFmtId="0" fontId="123" fillId="0" borderId="15" xfId="9" applyFont="1" applyBorder="1" applyAlignment="1">
      <alignment vertical="center"/>
    </xf>
    <xf numFmtId="0" fontId="87" fillId="0" borderId="23" xfId="6" applyFont="1" applyBorder="1" applyAlignment="1">
      <alignment vertical="center"/>
    </xf>
    <xf numFmtId="0" fontId="87" fillId="0" borderId="15" xfId="6" applyFont="1" applyBorder="1" applyAlignment="1">
      <alignment vertical="center"/>
    </xf>
    <xf numFmtId="0" fontId="87" fillId="0" borderId="22" xfId="6" applyFont="1" applyBorder="1" applyAlignment="1">
      <alignment vertical="center"/>
    </xf>
    <xf numFmtId="0" fontId="28" fillId="0" borderId="197" xfId="2" applyFont="1" applyFill="1" applyBorder="1" applyAlignment="1">
      <alignment vertical="center"/>
    </xf>
    <xf numFmtId="0" fontId="24" fillId="0" borderId="43" xfId="2" applyFont="1" applyFill="1" applyBorder="1" applyAlignment="1">
      <alignment vertical="center" shrinkToFit="1"/>
    </xf>
    <xf numFmtId="0" fontId="30" fillId="0" borderId="43" xfId="2" applyFont="1" applyFill="1" applyBorder="1" applyAlignment="1">
      <alignment vertical="center"/>
    </xf>
    <xf numFmtId="0" fontId="25" fillId="0" borderId="43" xfId="2" applyFont="1" applyFill="1" applyBorder="1" applyAlignment="1">
      <alignment horizontal="right" vertical="center"/>
    </xf>
    <xf numFmtId="0" fontId="30" fillId="0" borderId="58" xfId="2" applyFont="1" applyFill="1" applyBorder="1" applyAlignment="1">
      <alignment vertical="center"/>
    </xf>
    <xf numFmtId="0" fontId="24" fillId="0" borderId="381" xfId="5" applyFont="1" applyBorder="1" applyAlignment="1">
      <alignment horizontal="center" vertical="center" shrinkToFit="1"/>
    </xf>
    <xf numFmtId="0" fontId="30" fillId="0" borderId="221" xfId="5" applyFont="1" applyBorder="1" applyAlignment="1">
      <alignment horizontal="center" vertical="center" shrinkToFit="1"/>
    </xf>
    <xf numFmtId="0" fontId="24" fillId="0" borderId="221" xfId="5" applyFont="1" applyBorder="1" applyAlignment="1">
      <alignment horizontal="center" vertical="center" shrinkToFit="1"/>
    </xf>
    <xf numFmtId="0" fontId="25" fillId="0" borderId="221" xfId="5" applyFont="1" applyBorder="1" applyAlignment="1">
      <alignment horizontal="center" vertical="center" shrinkToFit="1"/>
    </xf>
    <xf numFmtId="0" fontId="29" fillId="0" borderId="221" xfId="5" applyFont="1" applyBorder="1" applyAlignment="1">
      <alignment horizontal="center" vertical="center" shrinkToFit="1"/>
    </xf>
    <xf numFmtId="0" fontId="24" fillId="0" borderId="382" xfId="5" applyFont="1" applyBorder="1" applyAlignment="1">
      <alignment vertical="center" shrinkToFit="1"/>
    </xf>
    <xf numFmtId="0" fontId="24" fillId="0" borderId="221" xfId="5" applyFont="1" applyBorder="1" applyAlignment="1">
      <alignment vertical="center" shrinkToFit="1"/>
    </xf>
    <xf numFmtId="0" fontId="24" fillId="0" borderId="332" xfId="5" applyFont="1" applyBorder="1" applyAlignment="1">
      <alignment horizontal="center" vertical="center" shrinkToFit="1"/>
    </xf>
    <xf numFmtId="0" fontId="19" fillId="16" borderId="161" xfId="0" applyFont="1" applyFill="1" applyBorder="1" applyAlignment="1">
      <alignment horizontal="center" vertical="center" wrapText="1"/>
    </xf>
    <xf numFmtId="0" fontId="24" fillId="0" borderId="161" xfId="0" applyFont="1" applyFill="1" applyBorder="1" applyAlignment="1">
      <alignment horizontal="left" vertical="center"/>
    </xf>
    <xf numFmtId="0" fontId="24" fillId="0" borderId="187" xfId="0" applyFont="1" applyFill="1" applyBorder="1" applyAlignment="1">
      <alignment horizontal="left" vertical="center"/>
    </xf>
    <xf numFmtId="0" fontId="24" fillId="0" borderId="203" xfId="0" applyFont="1" applyFill="1" applyBorder="1" applyAlignment="1">
      <alignment horizontal="left" vertical="center"/>
    </xf>
    <xf numFmtId="0" fontId="24" fillId="0" borderId="186" xfId="0" applyFont="1" applyFill="1" applyBorder="1" applyAlignment="1">
      <alignment horizontal="left" vertical="center"/>
    </xf>
    <xf numFmtId="0" fontId="48" fillId="0" borderId="42" xfId="0" applyFont="1" applyBorder="1" applyAlignment="1">
      <alignment horizontal="center" vertical="center"/>
    </xf>
    <xf numFmtId="0" fontId="48" fillId="0" borderId="207" xfId="0" applyFont="1" applyBorder="1" applyAlignment="1">
      <alignment horizontal="center" vertical="center"/>
    </xf>
    <xf numFmtId="0" fontId="48" fillId="0" borderId="113" xfId="0" applyFont="1" applyBorder="1" applyAlignment="1">
      <alignment horizontal="center" vertical="center"/>
    </xf>
    <xf numFmtId="0" fontId="48" fillId="0" borderId="208" xfId="0" applyFont="1" applyBorder="1" applyAlignment="1">
      <alignment horizontal="center" vertical="center"/>
    </xf>
    <xf numFmtId="0" fontId="83" fillId="10" borderId="15" xfId="6" applyFont="1" applyFill="1" applyBorder="1" applyAlignment="1">
      <alignment horizontal="center" vertical="center" shrinkToFit="1"/>
    </xf>
    <xf numFmtId="0" fontId="83" fillId="10" borderId="0" xfId="6" applyFont="1" applyFill="1" applyBorder="1" applyAlignment="1">
      <alignment horizontal="center" vertical="center" shrinkToFit="1"/>
    </xf>
    <xf numFmtId="0" fontId="83" fillId="10" borderId="23" xfId="6" applyFont="1" applyFill="1" applyBorder="1" applyAlignment="1">
      <alignment horizontal="center" vertical="center" shrinkToFit="1"/>
    </xf>
    <xf numFmtId="0" fontId="83" fillId="10" borderId="1" xfId="6" applyFont="1" applyFill="1" applyBorder="1" applyAlignment="1">
      <alignment horizontal="center" vertical="center" shrinkToFit="1"/>
    </xf>
    <xf numFmtId="0" fontId="82" fillId="0" borderId="0" xfId="0" applyFont="1" applyBorder="1" applyAlignment="1">
      <alignment horizontal="center" vertical="center" shrinkToFit="1"/>
    </xf>
    <xf numFmtId="0" fontId="82" fillId="0" borderId="1" xfId="0" applyFont="1" applyBorder="1" applyAlignment="1">
      <alignment horizontal="center" vertical="center" shrinkToFit="1"/>
    </xf>
    <xf numFmtId="0" fontId="82" fillId="0" borderId="0" xfId="0" applyFont="1" applyBorder="1" applyAlignment="1">
      <alignment horizontal="center" vertical="center"/>
    </xf>
    <xf numFmtId="0" fontId="82" fillId="0" borderId="1" xfId="0" applyFont="1" applyBorder="1" applyAlignment="1">
      <alignment horizontal="center" vertical="center"/>
    </xf>
    <xf numFmtId="0" fontId="82" fillId="0" borderId="0" xfId="0" applyFont="1" applyBorder="1" applyAlignment="1">
      <alignment horizontal="center" vertical="center" wrapText="1"/>
    </xf>
    <xf numFmtId="0" fontId="82" fillId="0" borderId="1" xfId="0" applyFont="1" applyBorder="1" applyAlignment="1">
      <alignment horizontal="center" vertical="center" wrapText="1"/>
    </xf>
    <xf numFmtId="0" fontId="82" fillId="0" borderId="22" xfId="0" applyFont="1" applyBorder="1" applyAlignment="1">
      <alignment horizontal="center" vertical="center" wrapText="1"/>
    </xf>
    <xf numFmtId="0" fontId="82" fillId="0" borderId="24" xfId="0" applyFont="1" applyBorder="1" applyAlignment="1">
      <alignment horizontal="center" vertical="center" wrapText="1"/>
    </xf>
    <xf numFmtId="0" fontId="50" fillId="0" borderId="20" xfId="0" applyFont="1" applyBorder="1" applyAlignment="1">
      <alignment horizontal="left" vertical="center"/>
    </xf>
    <xf numFmtId="0" fontId="50" fillId="0" borderId="8" xfId="0" applyFont="1" applyBorder="1" applyAlignment="1">
      <alignment horizontal="left" vertical="center"/>
    </xf>
    <xf numFmtId="0" fontId="50" fillId="0" borderId="21" xfId="0" applyFont="1" applyBorder="1" applyAlignment="1">
      <alignment horizontal="left" vertical="center"/>
    </xf>
    <xf numFmtId="0" fontId="141" fillId="0" borderId="0" xfId="0" applyFont="1" applyBorder="1" applyAlignment="1">
      <alignment horizontal="left" vertical="center"/>
    </xf>
    <xf numFmtId="0" fontId="61" fillId="0" borderId="0" xfId="0" applyFont="1" applyBorder="1" applyAlignment="1">
      <alignment horizontal="left" vertical="center"/>
    </xf>
    <xf numFmtId="0" fontId="28" fillId="0" borderId="0" xfId="0" applyFont="1" applyBorder="1" applyAlignment="1">
      <alignment horizontal="left" vertical="center"/>
    </xf>
    <xf numFmtId="0" fontId="50" fillId="0" borderId="20" xfId="0" applyFont="1" applyBorder="1" applyAlignment="1">
      <alignment horizontal="center" vertical="center"/>
    </xf>
    <xf numFmtId="0" fontId="50" fillId="0" borderId="8" xfId="0" applyFont="1" applyBorder="1" applyAlignment="1">
      <alignment horizontal="center" vertical="center"/>
    </xf>
    <xf numFmtId="0" fontId="50" fillId="0" borderId="21" xfId="0" applyFont="1" applyBorder="1" applyAlignment="1">
      <alignment horizontal="center" vertical="center"/>
    </xf>
    <xf numFmtId="0" fontId="24" fillId="0" borderId="201" xfId="0" applyFont="1" applyBorder="1" applyAlignment="1">
      <alignment horizontal="center" vertical="center"/>
    </xf>
    <xf numFmtId="0" fontId="24" fillId="0" borderId="161" xfId="0" applyFont="1" applyBorder="1" applyAlignment="1">
      <alignment horizontal="center" vertical="center"/>
    </xf>
    <xf numFmtId="0" fontId="24" fillId="0" borderId="187" xfId="0" applyFont="1" applyBorder="1" applyAlignment="1">
      <alignment horizontal="center" vertical="center"/>
    </xf>
    <xf numFmtId="0" fontId="141" fillId="0" borderId="1" xfId="0" applyFont="1" applyBorder="1" applyAlignment="1">
      <alignment horizontal="left" vertical="center"/>
    </xf>
    <xf numFmtId="0" fontId="69" fillId="0" borderId="212" xfId="0" applyFont="1" applyBorder="1" applyAlignment="1">
      <alignment horizontal="center" vertical="center"/>
    </xf>
    <xf numFmtId="0" fontId="69" fillId="0" borderId="213" xfId="0" applyFont="1" applyBorder="1" applyAlignment="1">
      <alignment horizontal="center" vertical="center"/>
    </xf>
    <xf numFmtId="0" fontId="69" fillId="0" borderId="214" xfId="0" applyFont="1" applyBorder="1" applyAlignment="1">
      <alignment horizontal="center" vertical="center"/>
    </xf>
    <xf numFmtId="0" fontId="69" fillId="0" borderId="215" xfId="0" applyFont="1" applyBorder="1" applyAlignment="1">
      <alignment horizontal="center" vertical="center"/>
    </xf>
    <xf numFmtId="0" fontId="69" fillId="0" borderId="216" xfId="0" applyFont="1" applyBorder="1" applyAlignment="1">
      <alignment horizontal="center" vertical="center"/>
    </xf>
    <xf numFmtId="0" fontId="69" fillId="0" borderId="217" xfId="0" applyFont="1" applyBorder="1" applyAlignment="1">
      <alignment horizontal="center" vertical="center"/>
    </xf>
    <xf numFmtId="0" fontId="75" fillId="0" borderId="221" xfId="0" applyFont="1" applyBorder="1" applyAlignment="1">
      <alignment horizontal="center" vertical="center" shrinkToFit="1"/>
    </xf>
    <xf numFmtId="0" fontId="36" fillId="0" borderId="20" xfId="0" applyFont="1" applyBorder="1" applyAlignment="1">
      <alignment horizontal="center" vertical="center" textRotation="255"/>
    </xf>
    <xf numFmtId="0" fontId="36" fillId="0" borderId="8" xfId="0" applyFont="1" applyBorder="1" applyAlignment="1">
      <alignment horizontal="center" vertical="center" textRotation="255"/>
    </xf>
    <xf numFmtId="0" fontId="36" fillId="0" borderId="71" xfId="0" applyFont="1" applyBorder="1" applyAlignment="1">
      <alignment horizontal="center" vertical="center" textRotation="255"/>
    </xf>
    <xf numFmtId="0" fontId="36" fillId="0" borderId="15" xfId="0" applyFont="1" applyBorder="1" applyAlignment="1">
      <alignment horizontal="center" vertical="center" textRotation="255"/>
    </xf>
    <xf numFmtId="0" fontId="36" fillId="0" borderId="0" xfId="0" applyFont="1" applyBorder="1" applyAlignment="1">
      <alignment horizontal="center" vertical="center" textRotation="255"/>
    </xf>
    <xf numFmtId="0" fontId="36" fillId="0" borderId="38" xfId="0" applyFont="1" applyBorder="1" applyAlignment="1">
      <alignment horizontal="center" vertical="center" textRotation="255"/>
    </xf>
    <xf numFmtId="0" fontId="36" fillId="0" borderId="23" xfId="0" applyFont="1" applyBorder="1" applyAlignment="1">
      <alignment horizontal="center" vertical="center" textRotation="255"/>
    </xf>
    <xf numFmtId="0" fontId="36" fillId="0" borderId="1" xfId="0" applyFont="1" applyBorder="1" applyAlignment="1">
      <alignment horizontal="center" vertical="center" textRotation="255"/>
    </xf>
    <xf numFmtId="0" fontId="36" fillId="0" borderId="55" xfId="0" applyFont="1" applyBorder="1" applyAlignment="1">
      <alignment horizontal="center" vertical="center" textRotation="255"/>
    </xf>
    <xf numFmtId="0" fontId="69" fillId="0" borderId="209" xfId="0" applyFont="1" applyBorder="1" applyAlignment="1">
      <alignment horizontal="center" vertical="center"/>
    </xf>
    <xf numFmtId="0" fontId="69" fillId="0" borderId="210" xfId="0" applyFont="1" applyBorder="1" applyAlignment="1">
      <alignment horizontal="center" vertical="center"/>
    </xf>
    <xf numFmtId="0" fontId="69" fillId="0" borderId="211" xfId="0" applyFont="1" applyBorder="1" applyAlignment="1">
      <alignment horizontal="center" vertical="center"/>
    </xf>
    <xf numFmtId="0" fontId="69" fillId="0" borderId="218" xfId="0" applyFont="1" applyBorder="1" applyAlignment="1">
      <alignment horizontal="center" vertical="center"/>
    </xf>
    <xf numFmtId="0" fontId="69" fillId="0" borderId="219" xfId="0" applyFont="1" applyBorder="1" applyAlignment="1">
      <alignment horizontal="center" vertical="center"/>
    </xf>
    <xf numFmtId="0" fontId="69" fillId="0" borderId="220" xfId="0" applyFont="1" applyBorder="1" applyAlignment="1">
      <alignment horizontal="center" vertical="center"/>
    </xf>
    <xf numFmtId="0" fontId="24" fillId="0" borderId="200" xfId="0" applyFont="1" applyBorder="1" applyAlignment="1">
      <alignment horizontal="left" vertical="center"/>
    </xf>
    <xf numFmtId="0" fontId="24" fillId="0" borderId="90" xfId="0" applyFont="1" applyBorder="1" applyAlignment="1">
      <alignment horizontal="left" vertical="center"/>
    </xf>
    <xf numFmtId="0" fontId="24" fillId="0" borderId="161" xfId="0" applyFont="1" applyBorder="1" applyAlignment="1">
      <alignment horizontal="left" vertical="center"/>
    </xf>
    <xf numFmtId="0" fontId="24" fillId="0" borderId="187" xfId="0" applyFont="1" applyBorder="1" applyAlignment="1">
      <alignment horizontal="left" vertical="center"/>
    </xf>
    <xf numFmtId="0" fontId="48" fillId="0" borderId="89" xfId="0" applyFont="1" applyBorder="1" applyAlignment="1">
      <alignment horizontal="center" vertical="center"/>
    </xf>
    <xf numFmtId="0" fontId="48" fillId="0" borderId="206" xfId="0" applyFont="1" applyBorder="1" applyAlignment="1">
      <alignment horizontal="center" vertical="center"/>
    </xf>
    <xf numFmtId="0" fontId="24" fillId="0" borderId="51" xfId="0" applyFont="1" applyBorder="1" applyAlignment="1">
      <alignment horizontal="left" vertical="center"/>
    </xf>
    <xf numFmtId="0" fontId="24" fillId="0" borderId="35" xfId="0" applyFont="1" applyBorder="1" applyAlignment="1">
      <alignment horizontal="left" vertical="center"/>
    </xf>
    <xf numFmtId="0" fontId="24" fillId="0" borderId="45" xfId="0" applyFont="1" applyBorder="1" applyAlignment="1">
      <alignment horizontal="left" vertical="center"/>
    </xf>
    <xf numFmtId="0" fontId="24" fillId="0" borderId="49" xfId="0" applyFont="1" applyBorder="1" applyAlignment="1">
      <alignment horizontal="left" vertical="center"/>
    </xf>
    <xf numFmtId="0" fontId="24" fillId="0" borderId="56" xfId="0" applyFont="1" applyBorder="1" applyAlignment="1">
      <alignment horizontal="left" vertical="center"/>
    </xf>
    <xf numFmtId="0" fontId="24" fillId="0" borderId="151" xfId="0" applyFont="1" applyBorder="1" applyAlignment="1">
      <alignment horizontal="left" vertical="center"/>
    </xf>
    <xf numFmtId="0" fontId="24" fillId="0" borderId="198" xfId="0" applyFont="1" applyBorder="1" applyAlignment="1">
      <alignment horizontal="left" vertical="center"/>
    </xf>
    <xf numFmtId="0" fontId="24" fillId="0" borderId="204" xfId="0" applyFont="1" applyBorder="1" applyAlignment="1">
      <alignment horizontal="left" vertical="center"/>
    </xf>
    <xf numFmtId="0" fontId="24" fillId="0" borderId="39" xfId="0" applyFont="1" applyBorder="1" applyAlignment="1">
      <alignment horizontal="left" vertical="center"/>
    </xf>
    <xf numFmtId="0" fontId="24" fillId="0" borderId="31" xfId="0" applyFont="1" applyBorder="1" applyAlignment="1">
      <alignment horizontal="left" vertical="center"/>
    </xf>
    <xf numFmtId="0" fontId="24" fillId="0" borderId="199" xfId="0" applyFont="1" applyBorder="1" applyAlignment="1">
      <alignment horizontal="center" vertical="center" wrapText="1"/>
    </xf>
    <xf numFmtId="0" fontId="24" fillId="0" borderId="200" xfId="0" applyFont="1" applyBorder="1" applyAlignment="1">
      <alignment horizontal="center" vertical="center" wrapText="1"/>
    </xf>
    <xf numFmtId="0" fontId="24" fillId="0" borderId="90" xfId="0" applyFont="1" applyBorder="1" applyAlignment="1">
      <alignment horizontal="center" vertical="center" wrapText="1"/>
    </xf>
    <xf numFmtId="0" fontId="24" fillId="0" borderId="201" xfId="0" applyFont="1" applyBorder="1" applyAlignment="1">
      <alignment horizontal="center" vertical="center" wrapText="1"/>
    </xf>
    <xf numFmtId="0" fontId="24" fillId="0" borderId="161" xfId="0" applyFont="1" applyBorder="1" applyAlignment="1">
      <alignment horizontal="center" vertical="center" wrapText="1"/>
    </xf>
    <xf numFmtId="0" fontId="24" fillId="0" borderId="187" xfId="0" applyFont="1" applyBorder="1" applyAlignment="1">
      <alignment horizontal="center" vertical="center" wrapText="1"/>
    </xf>
    <xf numFmtId="0" fontId="142" fillId="0" borderId="0" xfId="9" applyFont="1" applyAlignment="1">
      <alignment horizontal="center" vertical="top"/>
    </xf>
    <xf numFmtId="0" fontId="83" fillId="9" borderId="15" xfId="6" applyFont="1" applyFill="1" applyBorder="1" applyAlignment="1">
      <alignment horizontal="center" vertical="center" shrinkToFit="1"/>
    </xf>
    <xf numFmtId="0" fontId="83" fillId="9" borderId="0" xfId="6" applyFont="1" applyFill="1" applyBorder="1" applyAlignment="1">
      <alignment horizontal="center" vertical="center" shrinkToFit="1"/>
    </xf>
    <xf numFmtId="0" fontId="83" fillId="9" borderId="23" xfId="6" applyFont="1" applyFill="1" applyBorder="1" applyAlignment="1">
      <alignment horizontal="center" vertical="center" shrinkToFit="1"/>
    </xf>
    <xf numFmtId="0" fontId="83" fillId="9" borderId="1" xfId="6" applyFont="1" applyFill="1" applyBorder="1" applyAlignment="1">
      <alignment horizontal="center" vertical="center" shrinkToFit="1"/>
    </xf>
    <xf numFmtId="0" fontId="122" fillId="0" borderId="0" xfId="9" applyFont="1" applyAlignment="1">
      <alignment horizontal="center" vertical="center"/>
    </xf>
    <xf numFmtId="0" fontId="36" fillId="0" borderId="50" xfId="0" applyFont="1" applyBorder="1" applyAlignment="1">
      <alignment horizontal="center" vertical="center" textRotation="255"/>
    </xf>
    <xf numFmtId="0" fontId="36" fillId="0" borderId="51" xfId="0" applyFont="1" applyBorder="1" applyAlignment="1">
      <alignment horizontal="center" vertical="center" textRotation="255"/>
    </xf>
    <xf numFmtId="0" fontId="36" fillId="0" borderId="53" xfId="0" applyFont="1" applyBorder="1" applyAlignment="1">
      <alignment horizontal="center" vertical="center" textRotation="255"/>
    </xf>
    <xf numFmtId="0" fontId="36" fillId="0" borderId="45" xfId="0" applyFont="1" applyBorder="1" applyAlignment="1">
      <alignment horizontal="center" vertical="center" textRotation="255"/>
    </xf>
    <xf numFmtId="0" fontId="36" fillId="0" borderId="59" xfId="0" applyFont="1" applyBorder="1" applyAlignment="1">
      <alignment horizontal="center" vertical="center" textRotation="255"/>
    </xf>
    <xf numFmtId="0" fontId="36" fillId="0" borderId="56" xfId="0" applyFont="1" applyBorder="1" applyAlignment="1">
      <alignment horizontal="center" vertical="center" textRotation="255"/>
    </xf>
    <xf numFmtId="0" fontId="48" fillId="0" borderId="8" xfId="0" applyFont="1" applyBorder="1" applyAlignment="1">
      <alignment horizontal="center" vertical="center"/>
    </xf>
    <xf numFmtId="0" fontId="48" fillId="0" borderId="88" xfId="0" applyFont="1" applyBorder="1" applyAlignment="1">
      <alignment horizontal="center" vertical="center"/>
    </xf>
    <xf numFmtId="0" fontId="48" fillId="0" borderId="0" xfId="0" applyFont="1" applyBorder="1" applyAlignment="1">
      <alignment horizontal="center" vertical="center"/>
    </xf>
    <xf numFmtId="0" fontId="48" fillId="0" borderId="1" xfId="0" applyFont="1" applyBorder="1" applyAlignment="1">
      <alignment horizontal="center" vertical="center"/>
    </xf>
    <xf numFmtId="0" fontId="24" fillId="0" borderId="202" xfId="0" applyFont="1" applyBorder="1" applyAlignment="1">
      <alignment horizontal="center" vertical="center"/>
    </xf>
    <xf numFmtId="0" fontId="24" fillId="0" borderId="203" xfId="0" applyFont="1" applyBorder="1" applyAlignment="1">
      <alignment horizontal="center" vertical="center"/>
    </xf>
    <xf numFmtId="0" fontId="24" fillId="0" borderId="186" xfId="0" applyFont="1" applyBorder="1" applyAlignment="1">
      <alignment horizontal="center" vertical="center"/>
    </xf>
    <xf numFmtId="0" fontId="82" fillId="0" borderId="15" xfId="6" applyFont="1" applyBorder="1" applyAlignment="1">
      <alignment horizontal="center" vertical="center" shrinkToFit="1"/>
    </xf>
    <xf numFmtId="0" fontId="82" fillId="0" borderId="0" xfId="6" applyFont="1" applyBorder="1" applyAlignment="1">
      <alignment horizontal="center" vertical="center" shrinkToFit="1"/>
    </xf>
    <xf numFmtId="0" fontId="82" fillId="0" borderId="23" xfId="6" applyFont="1" applyBorder="1" applyAlignment="1">
      <alignment horizontal="center" vertical="center" shrinkToFit="1"/>
    </xf>
    <xf numFmtId="0" fontId="82" fillId="0" borderId="1" xfId="6" applyFont="1" applyBorder="1" applyAlignment="1">
      <alignment horizontal="center" vertical="center" shrinkToFit="1"/>
    </xf>
    <xf numFmtId="0" fontId="83" fillId="12" borderId="0" xfId="6" applyFont="1" applyFill="1" applyBorder="1" applyAlignment="1">
      <alignment horizontal="center" vertical="center" shrinkToFit="1"/>
    </xf>
    <xf numFmtId="0" fontId="83" fillId="12" borderId="22" xfId="6" applyFont="1" applyFill="1" applyBorder="1" applyAlignment="1">
      <alignment horizontal="center" vertical="center" shrinkToFit="1"/>
    </xf>
    <xf numFmtId="0" fontId="83" fillId="12" borderId="1" xfId="6" applyFont="1" applyFill="1" applyBorder="1" applyAlignment="1">
      <alignment horizontal="center" vertical="center" shrinkToFit="1"/>
    </xf>
    <xf numFmtId="0" fontId="83" fillId="12" borderId="24" xfId="6" applyFont="1" applyFill="1" applyBorder="1" applyAlignment="1">
      <alignment horizontal="center" vertical="center" shrinkToFit="1"/>
    </xf>
    <xf numFmtId="0" fontId="113" fillId="0" borderId="354" xfId="6" applyFont="1" applyBorder="1" applyAlignment="1">
      <alignment horizontal="left" vertical="center" wrapText="1"/>
    </xf>
    <xf numFmtId="0" fontId="113" fillId="0" borderId="355" xfId="6" applyFont="1" applyBorder="1" applyAlignment="1">
      <alignment horizontal="left" vertical="center" wrapText="1"/>
    </xf>
    <xf numFmtId="0" fontId="113" fillId="0" borderId="356" xfId="6" applyFont="1" applyBorder="1" applyAlignment="1">
      <alignment horizontal="left" vertical="center" wrapText="1"/>
    </xf>
    <xf numFmtId="0" fontId="113" fillId="0" borderId="369" xfId="6" applyFont="1" applyBorder="1" applyAlignment="1">
      <alignment horizontal="left" vertical="center" wrapText="1"/>
    </xf>
    <xf numFmtId="0" fontId="113" fillId="0" borderId="0" xfId="6" applyFont="1" applyBorder="1" applyAlignment="1">
      <alignment horizontal="left" vertical="center" wrapText="1"/>
    </xf>
    <xf numFmtId="0" fontId="113" fillId="0" borderId="370" xfId="6" applyFont="1" applyBorder="1" applyAlignment="1">
      <alignment horizontal="left" vertical="center" wrapText="1"/>
    </xf>
    <xf numFmtId="0" fontId="113" fillId="0" borderId="357" xfId="6" applyFont="1" applyBorder="1" applyAlignment="1">
      <alignment horizontal="left" vertical="center" wrapText="1"/>
    </xf>
    <xf numFmtId="0" fontId="113" fillId="0" borderId="358" xfId="6" applyFont="1" applyBorder="1" applyAlignment="1">
      <alignment horizontal="left" vertical="center" wrapText="1"/>
    </xf>
    <xf numFmtId="0" fontId="113" fillId="0" borderId="359" xfId="6" applyFont="1" applyBorder="1" applyAlignment="1">
      <alignment horizontal="left" vertical="center" wrapText="1"/>
    </xf>
    <xf numFmtId="0" fontId="82" fillId="0" borderId="15" xfId="0" applyFont="1" applyBorder="1" applyAlignment="1">
      <alignment horizontal="center" vertical="center" wrapText="1"/>
    </xf>
    <xf numFmtId="0" fontId="82" fillId="0" borderId="23" xfId="0" applyFont="1" applyBorder="1" applyAlignment="1">
      <alignment horizontal="center" vertical="center" wrapText="1"/>
    </xf>
    <xf numFmtId="0" fontId="84" fillId="0" borderId="15" xfId="0" applyFont="1" applyBorder="1" applyAlignment="1">
      <alignment horizontal="center" vertical="center" wrapText="1"/>
    </xf>
    <xf numFmtId="0" fontId="84" fillId="0" borderId="0" xfId="0" applyFont="1" applyBorder="1" applyAlignment="1">
      <alignment horizontal="center" vertical="center" wrapText="1"/>
    </xf>
    <xf numFmtId="0" fontId="84" fillId="0" borderId="23" xfId="0" applyFont="1" applyBorder="1" applyAlignment="1">
      <alignment horizontal="center" vertical="center" wrapText="1"/>
    </xf>
    <xf numFmtId="0" fontId="84" fillId="0" borderId="1" xfId="0" applyFont="1" applyBorder="1" applyAlignment="1">
      <alignment horizontal="center" vertical="center" wrapText="1"/>
    </xf>
    <xf numFmtId="0" fontId="28" fillId="0" borderId="0" xfId="0" applyFont="1" applyBorder="1" applyAlignment="1">
      <alignment horizontal="center" vertical="center"/>
    </xf>
    <xf numFmtId="0" fontId="28" fillId="0" borderId="1" xfId="0" applyFont="1" applyBorder="1" applyAlignment="1">
      <alignment horizontal="center" vertical="center"/>
    </xf>
    <xf numFmtId="0" fontId="150" fillId="0" borderId="0" xfId="0" applyFont="1" applyFill="1" applyBorder="1" applyAlignment="1">
      <alignment horizontal="center" vertical="center" wrapText="1"/>
    </xf>
    <xf numFmtId="0" fontId="150" fillId="0" borderId="22" xfId="0" applyFont="1" applyFill="1" applyBorder="1" applyAlignment="1">
      <alignment horizontal="center" vertical="center" wrapText="1"/>
    </xf>
    <xf numFmtId="0" fontId="150" fillId="0" borderId="1" xfId="0" applyFont="1" applyFill="1" applyBorder="1" applyAlignment="1">
      <alignment horizontal="center" vertical="center" wrapText="1"/>
    </xf>
    <xf numFmtId="0" fontId="150" fillId="0" borderId="24" xfId="0" applyFont="1" applyFill="1" applyBorder="1" applyAlignment="1">
      <alignment horizontal="center" vertical="center" wrapText="1"/>
    </xf>
    <xf numFmtId="0" fontId="38" fillId="0" borderId="0"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4" xfId="0" applyFont="1" applyBorder="1" applyAlignment="1">
      <alignment horizontal="center" vertical="center" wrapText="1"/>
    </xf>
    <xf numFmtId="0" fontId="119" fillId="0" borderId="20" xfId="9" applyFont="1" applyBorder="1" applyAlignment="1">
      <alignment horizontal="center" vertical="center"/>
    </xf>
    <xf numFmtId="0" fontId="119" fillId="0" borderId="8" xfId="9" applyFont="1" applyBorder="1" applyAlignment="1">
      <alignment horizontal="center" vertical="center"/>
    </xf>
    <xf numFmtId="0" fontId="119" fillId="0" borderId="15" xfId="9" applyFont="1" applyBorder="1" applyAlignment="1">
      <alignment horizontal="center" vertical="center"/>
    </xf>
    <xf numFmtId="0" fontId="119" fillId="0" borderId="0" xfId="9" applyFont="1" applyBorder="1" applyAlignment="1">
      <alignment horizontal="center" vertical="center"/>
    </xf>
    <xf numFmtId="0" fontId="119" fillId="0" borderId="23" xfId="9" applyFont="1" applyBorder="1" applyAlignment="1">
      <alignment horizontal="center" vertical="center"/>
    </xf>
    <xf numFmtId="0" fontId="119" fillId="0" borderId="1" xfId="9" applyFont="1" applyBorder="1" applyAlignment="1">
      <alignment horizontal="center" vertical="center"/>
    </xf>
    <xf numFmtId="0" fontId="68" fillId="0" borderId="300" xfId="0" applyFont="1" applyBorder="1" applyAlignment="1">
      <alignment horizontal="left" vertical="center" shrinkToFit="1"/>
    </xf>
    <xf numFmtId="0" fontId="68" fillId="0" borderId="1" xfId="0" applyFont="1" applyBorder="1" applyAlignment="1">
      <alignment horizontal="left" vertical="center" shrinkToFit="1"/>
    </xf>
    <xf numFmtId="0" fontId="28" fillId="0" borderId="8" xfId="0" applyFont="1" applyBorder="1" applyAlignment="1">
      <alignment horizontal="center" vertical="center"/>
    </xf>
    <xf numFmtId="0" fontId="28" fillId="0" borderId="88" xfId="0" applyFont="1" applyBorder="1" applyAlignment="1">
      <alignment horizontal="center" vertical="center"/>
    </xf>
    <xf numFmtId="0" fontId="28" fillId="0" borderId="43" xfId="0" applyFont="1" applyBorder="1" applyAlignment="1">
      <alignment horizontal="center" vertical="center"/>
    </xf>
    <xf numFmtId="0" fontId="28" fillId="0" borderId="11" xfId="0" applyFont="1" applyBorder="1" applyAlignment="1">
      <alignment horizontal="center" vertical="center"/>
    </xf>
    <xf numFmtId="0" fontId="30" fillId="4" borderId="20" xfId="0" applyFont="1" applyFill="1" applyBorder="1" applyAlignment="1">
      <alignment horizontal="center" vertical="center"/>
    </xf>
    <xf numFmtId="0" fontId="30" fillId="4" borderId="8" xfId="0" applyFont="1" applyFill="1" applyBorder="1" applyAlignment="1">
      <alignment horizontal="center" vertical="center"/>
    </xf>
    <xf numFmtId="0" fontId="30" fillId="4" borderId="15" xfId="0" applyFont="1" applyFill="1" applyBorder="1" applyAlignment="1">
      <alignment horizontal="center" vertical="center"/>
    </xf>
    <xf numFmtId="0" fontId="30" fillId="4" borderId="0" xfId="0" applyFont="1" applyFill="1" applyBorder="1" applyAlignment="1">
      <alignment horizontal="center" vertical="center"/>
    </xf>
    <xf numFmtId="0" fontId="30" fillId="4" borderId="25" xfId="0" applyFont="1" applyFill="1" applyBorder="1" applyAlignment="1">
      <alignment horizontal="center" vertical="center"/>
    </xf>
    <xf numFmtId="0" fontId="30" fillId="4" borderId="11" xfId="0" applyFont="1" applyFill="1" applyBorder="1" applyAlignment="1">
      <alignment horizontal="center" vertical="center"/>
    </xf>
    <xf numFmtId="0" fontId="30" fillId="4" borderId="316" xfId="0" applyFont="1" applyFill="1" applyBorder="1" applyAlignment="1">
      <alignment horizontal="center" vertical="center" wrapText="1" shrinkToFit="1"/>
    </xf>
    <xf numFmtId="0" fontId="30" fillId="4" borderId="8" xfId="0" applyFont="1" applyFill="1" applyBorder="1" applyAlignment="1">
      <alignment horizontal="center" vertical="center" wrapText="1" shrinkToFit="1"/>
    </xf>
    <xf numFmtId="0" fontId="30" fillId="4" borderId="317" xfId="0" applyFont="1" applyFill="1" applyBorder="1" applyAlignment="1">
      <alignment horizontal="center" vertical="center" wrapText="1" shrinkToFit="1"/>
    </xf>
    <xf numFmtId="0" fontId="30" fillId="4" borderId="88" xfId="0" applyFont="1" applyFill="1" applyBorder="1" applyAlignment="1">
      <alignment horizontal="center" vertical="center" wrapText="1" shrinkToFit="1"/>
    </xf>
    <xf numFmtId="0" fontId="30" fillId="4" borderId="318" xfId="0" applyFont="1" applyFill="1" applyBorder="1" applyAlignment="1">
      <alignment horizontal="center" vertical="center" shrinkToFit="1"/>
    </xf>
    <xf numFmtId="0" fontId="30" fillId="4" borderId="0" xfId="0" applyFont="1" applyFill="1" applyBorder="1" applyAlignment="1">
      <alignment horizontal="center" vertical="center" shrinkToFit="1"/>
    </xf>
    <xf numFmtId="0" fontId="30" fillId="0" borderId="8" xfId="0" applyFont="1" applyBorder="1" applyAlignment="1">
      <alignment horizontal="center" vertical="center"/>
    </xf>
    <xf numFmtId="0" fontId="30" fillId="0" borderId="88" xfId="0" applyFont="1" applyBorder="1" applyAlignment="1">
      <alignment horizontal="center" vertical="center"/>
    </xf>
    <xf numFmtId="0" fontId="30" fillId="0" borderId="43" xfId="0" applyFont="1" applyBorder="1" applyAlignment="1">
      <alignment horizontal="center" vertical="center"/>
    </xf>
    <xf numFmtId="0" fontId="30" fillId="0" borderId="11" xfId="0" applyFont="1" applyBorder="1" applyAlignment="1">
      <alignment horizontal="center" vertical="center"/>
    </xf>
    <xf numFmtId="0" fontId="30" fillId="0" borderId="305" xfId="0" applyFont="1" applyBorder="1" applyAlignment="1">
      <alignment horizontal="center" vertical="center"/>
    </xf>
    <xf numFmtId="0" fontId="30" fillId="0" borderId="313" xfId="0" applyFont="1" applyBorder="1" applyAlignment="1">
      <alignment horizontal="center" vertical="center"/>
    </xf>
    <xf numFmtId="0" fontId="30" fillId="0" borderId="93" xfId="0" applyFont="1" applyFill="1" applyBorder="1" applyAlignment="1">
      <alignment horizontal="center" vertical="center" shrinkToFit="1"/>
    </xf>
    <xf numFmtId="0" fontId="30" fillId="0" borderId="365" xfId="0" applyFont="1" applyFill="1" applyBorder="1" applyAlignment="1">
      <alignment horizontal="center" vertical="center" shrinkToFit="1"/>
    </xf>
    <xf numFmtId="0" fontId="30" fillId="0" borderId="101" xfId="0" applyFont="1" applyFill="1" applyBorder="1" applyAlignment="1">
      <alignment horizontal="center" vertical="center" shrinkToFit="1"/>
    </xf>
    <xf numFmtId="0" fontId="30" fillId="0" borderId="307" xfId="0" applyFont="1" applyFill="1" applyBorder="1" applyAlignment="1">
      <alignment horizontal="center" vertical="center" shrinkToFit="1"/>
    </xf>
    <xf numFmtId="49" fontId="24" fillId="0" borderId="43" xfId="0" applyNumberFormat="1" applyFont="1" applyBorder="1" applyAlignment="1">
      <alignment horizontal="center" vertical="center"/>
    </xf>
    <xf numFmtId="49" fontId="24" fillId="0" borderId="11" xfId="0" applyNumberFormat="1" applyFont="1" applyBorder="1" applyAlignment="1">
      <alignment horizontal="center" vertical="center"/>
    </xf>
    <xf numFmtId="49" fontId="24" fillId="0" borderId="8" xfId="0" applyNumberFormat="1" applyFont="1" applyBorder="1" applyAlignment="1">
      <alignment horizontal="center" vertical="center"/>
    </xf>
    <xf numFmtId="49" fontId="24" fillId="0" borderId="88" xfId="0" applyNumberFormat="1" applyFont="1" applyBorder="1" applyAlignment="1">
      <alignment horizontal="center" vertical="center"/>
    </xf>
    <xf numFmtId="0" fontId="29" fillId="4" borderId="26"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9" fillId="4" borderId="15"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29" fillId="4" borderId="23"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30" fillId="0" borderId="4" xfId="0" applyFont="1" applyFill="1" applyBorder="1" applyAlignment="1">
      <alignment horizontal="center" vertical="center" shrinkToFit="1"/>
    </xf>
    <xf numFmtId="0" fontId="30" fillId="0" borderId="88"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1" xfId="0" applyFont="1" applyFill="1" applyBorder="1" applyAlignment="1">
      <alignment horizontal="center" vertical="center" shrinkToFit="1"/>
    </xf>
    <xf numFmtId="49" fontId="24" fillId="0" borderId="306" xfId="0" applyNumberFormat="1" applyFont="1" applyBorder="1" applyAlignment="1">
      <alignment horizontal="center" vertical="center" shrinkToFit="1"/>
    </xf>
    <xf numFmtId="49" fontId="24" fillId="0" borderId="0" xfId="0" applyNumberFormat="1" applyFont="1" applyBorder="1" applyAlignment="1">
      <alignment horizontal="center" vertical="center" shrinkToFit="1"/>
    </xf>
    <xf numFmtId="49" fontId="24" fillId="0" borderId="308" xfId="0" applyNumberFormat="1" applyFont="1" applyBorder="1" applyAlignment="1">
      <alignment horizontal="center" vertical="center" shrinkToFit="1"/>
    </xf>
    <xf numFmtId="49" fontId="24" fillId="0" borderId="1" xfId="0" applyNumberFormat="1" applyFont="1" applyBorder="1" applyAlignment="1">
      <alignment horizontal="center" vertical="center" shrinkToFit="1"/>
    </xf>
    <xf numFmtId="0" fontId="33" fillId="0" borderId="0" xfId="0" applyFont="1" applyFill="1" applyBorder="1" applyAlignment="1">
      <alignment horizontal="center" vertical="center" shrinkToFit="1"/>
    </xf>
    <xf numFmtId="0" fontId="33" fillId="0" borderId="1" xfId="0" applyFont="1" applyFill="1" applyBorder="1" applyAlignment="1">
      <alignment horizontal="center" vertical="center" shrinkToFit="1"/>
    </xf>
    <xf numFmtId="0" fontId="29" fillId="0" borderId="101" xfId="0" applyFont="1" applyFill="1" applyBorder="1" applyAlignment="1">
      <alignment horizontal="center"/>
    </xf>
    <xf numFmtId="0" fontId="29" fillId="0" borderId="307" xfId="0" applyFont="1" applyFill="1" applyBorder="1" applyAlignment="1">
      <alignment horizontal="center"/>
    </xf>
    <xf numFmtId="0" fontId="146" fillId="4" borderId="309" xfId="0" applyFont="1" applyFill="1" applyBorder="1" applyAlignment="1">
      <alignment horizontal="center" vertical="center" wrapText="1"/>
    </xf>
    <xf numFmtId="0" fontId="146" fillId="4" borderId="266" xfId="0" applyFont="1" applyFill="1" applyBorder="1" applyAlignment="1">
      <alignment horizontal="center" vertical="center" wrapText="1"/>
    </xf>
    <xf numFmtId="0" fontId="146" fillId="4" borderId="310" xfId="0" applyFont="1" applyFill="1" applyBorder="1" applyAlignment="1">
      <alignment horizontal="center" vertical="center" wrapText="1"/>
    </xf>
    <xf numFmtId="0" fontId="146" fillId="4" borderId="268" xfId="0" applyFont="1" applyFill="1" applyBorder="1" applyAlignment="1">
      <alignment horizontal="center" vertical="center" wrapText="1"/>
    </xf>
    <xf numFmtId="0" fontId="146" fillId="4" borderId="311" xfId="0" applyFont="1" applyFill="1" applyBorder="1" applyAlignment="1">
      <alignment horizontal="center" vertical="center" wrapText="1"/>
    </xf>
    <xf numFmtId="0" fontId="146" fillId="4" borderId="312" xfId="0" applyFont="1" applyFill="1" applyBorder="1" applyAlignment="1">
      <alignment horizontal="center" vertical="center" wrapText="1"/>
    </xf>
    <xf numFmtId="0" fontId="30" fillId="0" borderId="314" xfId="0" applyFont="1" applyBorder="1" applyAlignment="1">
      <alignment horizontal="center" vertical="center"/>
    </xf>
    <xf numFmtId="0" fontId="30" fillId="0" borderId="131" xfId="0" applyFont="1" applyBorder="1" applyAlignment="1">
      <alignment horizontal="center" vertical="center"/>
    </xf>
    <xf numFmtId="0" fontId="33" fillId="0" borderId="315" xfId="0" applyFont="1" applyBorder="1" applyAlignment="1">
      <alignment horizontal="right" vertical="center" shrinkToFit="1"/>
    </xf>
    <xf numFmtId="0" fontId="33" fillId="0" borderId="43" xfId="0" applyFont="1" applyBorder="1" applyAlignment="1">
      <alignment horizontal="right" vertical="center" shrinkToFit="1"/>
    </xf>
    <xf numFmtId="0" fontId="33" fillId="0" borderId="78" xfId="0" applyFont="1" applyBorder="1" applyAlignment="1">
      <alignment horizontal="right" vertical="center" shrinkToFit="1"/>
    </xf>
    <xf numFmtId="0" fontId="33" fillId="0" borderId="11" xfId="0" applyFont="1" applyBorder="1" applyAlignment="1">
      <alignment horizontal="right" vertical="center" shrinkToFit="1"/>
    </xf>
    <xf numFmtId="0" fontId="28" fillId="0" borderId="7" xfId="0" applyFont="1" applyBorder="1" applyAlignment="1">
      <alignment horizontal="center" vertical="center" shrinkToFit="1"/>
    </xf>
    <xf numFmtId="0" fontId="28" fillId="0" borderId="235" xfId="0" applyFont="1" applyBorder="1" applyAlignment="1">
      <alignment horizontal="center" vertical="center" shrinkToFit="1"/>
    </xf>
    <xf numFmtId="49" fontId="30" fillId="0" borderId="4" xfId="0" applyNumberFormat="1" applyFont="1" applyBorder="1" applyAlignment="1">
      <alignment horizontal="center" vertical="center" shrinkToFit="1"/>
    </xf>
    <xf numFmtId="49" fontId="30" fillId="0" borderId="88" xfId="0" applyNumberFormat="1"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11" xfId="0" applyFont="1" applyBorder="1" applyAlignment="1">
      <alignment horizontal="center" vertical="center" shrinkToFit="1"/>
    </xf>
    <xf numFmtId="0" fontId="39" fillId="0" borderId="0" xfId="0" applyFont="1" applyBorder="1" applyAlignment="1">
      <alignment horizontal="center" vertical="center" shrinkToFit="1"/>
    </xf>
    <xf numFmtId="0" fontId="39" fillId="0" borderId="11"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88"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11" xfId="0" applyFont="1" applyBorder="1" applyAlignment="1">
      <alignment horizontal="center" vertical="center" shrinkToFit="1"/>
    </xf>
    <xf numFmtId="49" fontId="30" fillId="0" borderId="0" xfId="0" applyNumberFormat="1" applyFont="1" applyBorder="1" applyAlignment="1">
      <alignment horizontal="center" vertical="center"/>
    </xf>
    <xf numFmtId="49" fontId="30" fillId="0" borderId="11" xfId="0" applyNumberFormat="1" applyFont="1" applyBorder="1" applyAlignment="1">
      <alignment horizontal="center" vertical="center"/>
    </xf>
    <xf numFmtId="49" fontId="30" fillId="0" borderId="0" xfId="0" applyNumberFormat="1" applyFont="1" applyBorder="1" applyAlignment="1">
      <alignment horizontal="center" vertical="center" shrinkToFit="1"/>
    </xf>
    <xf numFmtId="49" fontId="30" fillId="0" borderId="11" xfId="0" applyNumberFormat="1" applyFont="1" applyBorder="1" applyAlignment="1">
      <alignment horizontal="center" vertical="center" shrinkToFit="1"/>
    </xf>
    <xf numFmtId="0" fontId="36" fillId="4" borderId="319" xfId="0" applyFont="1" applyFill="1" applyBorder="1" applyAlignment="1">
      <alignment horizontal="center" vertical="center" shrinkToFit="1"/>
    </xf>
    <xf numFmtId="0" fontId="36" fillId="4" borderId="4" xfId="0" applyFont="1" applyFill="1" applyBorder="1" applyAlignment="1">
      <alignment horizontal="center" vertical="center" shrinkToFit="1"/>
    </xf>
    <xf numFmtId="0" fontId="36" fillId="4" borderId="317" xfId="0" applyFont="1" applyFill="1" applyBorder="1" applyAlignment="1">
      <alignment horizontal="center" vertical="center" shrinkToFit="1"/>
    </xf>
    <xf numFmtId="0" fontId="36" fillId="4" borderId="88" xfId="0" applyFont="1" applyFill="1" applyBorder="1" applyAlignment="1">
      <alignment horizontal="center" vertical="center" shrinkToFit="1"/>
    </xf>
    <xf numFmtId="49" fontId="24" fillId="0" borderId="4" xfId="0" applyNumberFormat="1" applyFont="1" applyFill="1" applyBorder="1" applyAlignment="1">
      <alignment horizontal="center" vertical="center" shrinkToFit="1"/>
    </xf>
    <xf numFmtId="49" fontId="24" fillId="0" borderId="88" xfId="0" applyNumberFormat="1" applyFont="1" applyFill="1" applyBorder="1" applyAlignment="1">
      <alignment horizontal="center" vertical="center" shrinkToFit="1"/>
    </xf>
    <xf numFmtId="0" fontId="33" fillId="0" borderId="4" xfId="0" applyFont="1" applyFill="1" applyBorder="1" applyAlignment="1">
      <alignment horizontal="center" vertical="center" shrinkToFit="1"/>
    </xf>
    <xf numFmtId="0" fontId="33" fillId="0" borderId="88" xfId="0" applyFont="1" applyFill="1" applyBorder="1" applyAlignment="1">
      <alignment horizontal="center" vertical="center" shrinkToFit="1"/>
    </xf>
    <xf numFmtId="49" fontId="24" fillId="0" borderId="87" xfId="0" applyNumberFormat="1" applyFont="1" applyFill="1" applyBorder="1" applyAlignment="1">
      <alignment horizontal="center" vertical="center" shrinkToFit="1"/>
    </xf>
    <xf numFmtId="49" fontId="24" fillId="0" borderId="313" xfId="0" applyNumberFormat="1" applyFont="1" applyFill="1" applyBorder="1" applyAlignment="1">
      <alignment horizontal="center" vertical="center" shrinkToFit="1"/>
    </xf>
    <xf numFmtId="0" fontId="28" fillId="0" borderId="0"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22" xfId="0" applyFont="1" applyBorder="1" applyAlignment="1">
      <alignment horizontal="center" vertical="center" shrinkToFit="1"/>
    </xf>
    <xf numFmtId="0" fontId="28" fillId="0" borderId="14" xfId="0" applyFont="1" applyBorder="1" applyAlignment="1">
      <alignment horizontal="center" vertical="center" shrinkToFit="1"/>
    </xf>
    <xf numFmtId="0" fontId="30" fillId="4" borderId="226" xfId="0" applyFont="1" applyFill="1" applyBorder="1" applyAlignment="1">
      <alignment horizontal="center" vertical="center"/>
    </xf>
    <xf numFmtId="0" fontId="30" fillId="4" borderId="32" xfId="0" applyFont="1" applyFill="1" applyBorder="1" applyAlignment="1">
      <alignment horizontal="center" vertical="center"/>
    </xf>
    <xf numFmtId="0" fontId="30" fillId="4" borderId="2" xfId="0" applyFont="1" applyFill="1" applyBorder="1" applyAlignment="1">
      <alignment horizontal="center" vertical="center"/>
    </xf>
    <xf numFmtId="0" fontId="30" fillId="4" borderId="19" xfId="0" applyFont="1" applyFill="1" applyBorder="1" applyAlignment="1">
      <alignment horizontal="center" vertical="center"/>
    </xf>
    <xf numFmtId="0" fontId="24" fillId="0" borderId="0" xfId="0" applyFont="1" applyFill="1" applyBorder="1" applyAlignment="1">
      <alignment horizontal="left" vertical="center" shrinkToFit="1"/>
    </xf>
    <xf numFmtId="0" fontId="24" fillId="0" borderId="1" xfId="0" applyFont="1" applyFill="1" applyBorder="1" applyAlignment="1">
      <alignment horizontal="left" vertical="center" shrinkToFit="1"/>
    </xf>
    <xf numFmtId="0" fontId="28" fillId="4" borderId="0" xfId="0" applyFont="1" applyFill="1" applyBorder="1" applyAlignment="1">
      <alignment horizontal="center" vertical="center" shrinkToFit="1"/>
    </xf>
    <xf numFmtId="0" fontId="28" fillId="4" borderId="1" xfId="0" applyFont="1" applyFill="1" applyBorder="1" applyAlignment="1">
      <alignment horizontal="center" vertical="center" shrinkToFit="1"/>
    </xf>
    <xf numFmtId="49" fontId="24" fillId="0" borderId="0" xfId="0" applyNumberFormat="1" applyFont="1" applyBorder="1" applyAlignment="1">
      <alignment horizontal="left" vertical="center" shrinkToFit="1"/>
    </xf>
    <xf numFmtId="49" fontId="24" fillId="0" borderId="22" xfId="0" applyNumberFormat="1" applyFont="1" applyBorder="1" applyAlignment="1">
      <alignment horizontal="left" vertical="center" shrinkToFit="1"/>
    </xf>
    <xf numFmtId="49" fontId="24" fillId="0" borderId="1" xfId="0" applyNumberFormat="1" applyFont="1" applyBorder="1" applyAlignment="1">
      <alignment horizontal="left" vertical="center" shrinkToFit="1"/>
    </xf>
    <xf numFmtId="49" fontId="24" fillId="0" borderId="24" xfId="0" applyNumberFormat="1" applyFont="1" applyBorder="1" applyAlignment="1">
      <alignment horizontal="left" vertical="center" shrinkToFit="1"/>
    </xf>
    <xf numFmtId="0" fontId="29" fillId="0" borderId="0" xfId="0" applyFont="1" applyAlignment="1">
      <alignment horizontal="left" vertical="center" wrapText="1"/>
    </xf>
    <xf numFmtId="0" fontId="28" fillId="4" borderId="74" xfId="0" applyFont="1" applyFill="1" applyBorder="1" applyAlignment="1">
      <alignment horizontal="center" vertical="center"/>
    </xf>
    <xf numFmtId="0" fontId="28" fillId="4" borderId="75" xfId="0" applyFont="1" applyFill="1" applyBorder="1" applyAlignment="1">
      <alignment horizontal="center" vertical="center"/>
    </xf>
    <xf numFmtId="0" fontId="28" fillId="0" borderId="194" xfId="0" applyFont="1" applyBorder="1" applyAlignment="1">
      <alignment horizontal="center" vertical="center"/>
    </xf>
    <xf numFmtId="0" fontId="28" fillId="0" borderId="75" xfId="0" applyFont="1" applyBorder="1" applyAlignment="1">
      <alignment horizontal="center" vertical="center"/>
    </xf>
    <xf numFmtId="0" fontId="28" fillId="0" borderId="75" xfId="1" applyNumberFormat="1" applyFont="1" applyBorder="1" applyAlignment="1">
      <alignment horizontal="center" vertical="center"/>
    </xf>
    <xf numFmtId="0" fontId="30" fillId="4" borderId="226" xfId="0"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230" xfId="0" applyFont="1" applyFill="1" applyBorder="1" applyAlignment="1">
      <alignment horizontal="center" vertical="center" wrapText="1"/>
    </xf>
    <xf numFmtId="0" fontId="30" fillId="4" borderId="158" xfId="0" applyFont="1" applyFill="1" applyBorder="1" applyAlignment="1">
      <alignment horizontal="center" vertical="center" wrapText="1"/>
    </xf>
    <xf numFmtId="0" fontId="37" fillId="0" borderId="77" xfId="0" applyFont="1" applyFill="1" applyBorder="1" applyAlignment="1">
      <alignment horizontal="center" vertical="center" shrinkToFit="1"/>
    </xf>
    <xf numFmtId="0" fontId="37" fillId="0" borderId="256" xfId="0" applyFont="1" applyFill="1" applyBorder="1" applyAlignment="1">
      <alignment horizontal="center" vertical="center" shrinkToFit="1"/>
    </xf>
    <xf numFmtId="0" fontId="39" fillId="0" borderId="4" xfId="0" applyFont="1" applyBorder="1" applyAlignment="1">
      <alignment horizontal="center" vertical="center" shrinkToFit="1"/>
    </xf>
    <xf numFmtId="0" fontId="39" fillId="0" borderId="88" xfId="0" applyFont="1" applyBorder="1" applyAlignment="1">
      <alignment horizontal="center" vertical="center" shrinkToFit="1"/>
    </xf>
    <xf numFmtId="0" fontId="31" fillId="0" borderId="4" xfId="0" applyFont="1" applyFill="1" applyBorder="1" applyAlignment="1">
      <alignment horizontal="center" vertical="center" shrinkToFit="1"/>
    </xf>
    <xf numFmtId="0" fontId="31" fillId="0" borderId="88" xfId="0" applyFont="1" applyFill="1" applyBorder="1" applyAlignment="1">
      <alignment horizontal="center" vertical="center" shrinkToFit="1"/>
    </xf>
    <xf numFmtId="0" fontId="32" fillId="0" borderId="4" xfId="0" applyFont="1" applyBorder="1" applyAlignment="1">
      <alignment horizontal="center" vertical="center" shrinkToFit="1"/>
    </xf>
    <xf numFmtId="0" fontId="32" fillId="0" borderId="88"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88" xfId="0" applyFont="1" applyBorder="1" applyAlignment="1">
      <alignment horizontal="center" vertical="center" shrinkToFit="1"/>
    </xf>
    <xf numFmtId="0" fontId="25" fillId="0" borderId="2" xfId="0" applyFont="1" applyBorder="1" applyAlignment="1">
      <alignment horizontal="left" vertical="center" shrinkToFit="1"/>
    </xf>
    <xf numFmtId="0" fontId="25" fillId="0" borderId="0" xfId="0" applyFont="1" applyBorder="1" applyAlignment="1">
      <alignment horizontal="left" vertical="center" shrinkToFit="1"/>
    </xf>
    <xf numFmtId="0" fontId="25" fillId="0" borderId="22" xfId="0" applyFont="1" applyBorder="1" applyAlignment="1">
      <alignment horizontal="left" vertical="center" shrinkToFit="1"/>
    </xf>
    <xf numFmtId="0" fontId="25" fillId="0" borderId="78" xfId="0" applyFont="1" applyBorder="1" applyAlignment="1">
      <alignment horizontal="left" vertical="center" shrinkToFit="1"/>
    </xf>
    <xf numFmtId="0" fontId="25" fillId="0" borderId="11" xfId="0" applyFont="1" applyBorder="1" applyAlignment="1">
      <alignment horizontal="left" vertical="center" shrinkToFit="1"/>
    </xf>
    <xf numFmtId="0" fontId="25" fillId="0" borderId="14" xfId="0" applyFont="1" applyBorder="1" applyAlignment="1">
      <alignment horizontal="left" vertical="center" shrinkToFit="1"/>
    </xf>
    <xf numFmtId="0" fontId="28" fillId="0" borderId="30" xfId="0" applyFont="1" applyFill="1" applyBorder="1" applyAlignment="1">
      <alignment horizontal="left" wrapText="1"/>
    </xf>
    <xf numFmtId="0" fontId="28" fillId="0" borderId="18" xfId="0" applyFont="1" applyFill="1" applyBorder="1" applyAlignment="1">
      <alignment horizontal="left" wrapText="1"/>
    </xf>
    <xf numFmtId="179" fontId="28" fillId="0" borderId="0" xfId="0" applyNumberFormat="1" applyFont="1" applyFill="1" applyBorder="1" applyAlignment="1">
      <alignment horizontal="left" vertical="center"/>
    </xf>
    <xf numFmtId="0" fontId="28" fillId="0" borderId="0" xfId="0" applyFont="1" applyFill="1" applyBorder="1" applyAlignment="1">
      <alignment horizontal="left" vertical="center" shrinkToFit="1"/>
    </xf>
    <xf numFmtId="0" fontId="29" fillId="0" borderId="0"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8" fillId="0" borderId="2" xfId="0" applyFont="1" applyFill="1" applyBorder="1" applyAlignment="1">
      <alignment horizontal="left" vertical="center" shrinkToFit="1"/>
    </xf>
    <xf numFmtId="179" fontId="28" fillId="0" borderId="0" xfId="0" applyNumberFormat="1" applyFont="1" applyFill="1" applyBorder="1" applyAlignment="1">
      <alignment horizontal="left" vertical="center" shrinkToFit="1"/>
    </xf>
    <xf numFmtId="0" fontId="29" fillId="0" borderId="2" xfId="0" applyFont="1" applyFill="1" applyBorder="1" applyAlignment="1">
      <alignment horizontal="left" vertical="center" wrapText="1"/>
    </xf>
    <xf numFmtId="0" fontId="29" fillId="0" borderId="78" xfId="0" applyFont="1" applyFill="1" applyBorder="1" applyAlignment="1">
      <alignment horizontal="left" vertical="center" wrapText="1"/>
    </xf>
    <xf numFmtId="0" fontId="29" fillId="0" borderId="1" xfId="0" applyFont="1" applyFill="1" applyBorder="1" applyAlignment="1">
      <alignment horizontal="left" vertical="center" wrapText="1"/>
    </xf>
    <xf numFmtId="179" fontId="28" fillId="0" borderId="77" xfId="0" applyNumberFormat="1" applyFont="1" applyFill="1" applyBorder="1" applyAlignment="1">
      <alignment horizontal="left" vertical="center" shrinkToFit="1"/>
    </xf>
    <xf numFmtId="179" fontId="28" fillId="0" borderId="4" xfId="0" applyNumberFormat="1" applyFont="1" applyFill="1" applyBorder="1" applyAlignment="1">
      <alignment horizontal="left" vertical="center" shrinkToFit="1"/>
    </xf>
    <xf numFmtId="0" fontId="28" fillId="0" borderId="305" xfId="0" applyFont="1" applyBorder="1" applyAlignment="1">
      <alignment horizontal="center" vertical="top"/>
    </xf>
    <xf numFmtId="0" fontId="28" fillId="0" borderId="8" xfId="0" applyFont="1" applyBorder="1" applyAlignment="1">
      <alignment horizontal="center" vertical="top"/>
    </xf>
    <xf numFmtId="0" fontId="28" fillId="0" borderId="306" xfId="0" applyFont="1" applyBorder="1" applyAlignment="1">
      <alignment horizontal="center" vertical="top"/>
    </xf>
    <xf numFmtId="0" fontId="28" fillId="0" borderId="0" xfId="0" applyFont="1" applyBorder="1" applyAlignment="1">
      <alignment horizontal="center" vertical="top"/>
    </xf>
    <xf numFmtId="0" fontId="28" fillId="0" borderId="308" xfId="0" applyFont="1" applyBorder="1" applyAlignment="1">
      <alignment horizontal="center" vertical="top"/>
    </xf>
    <xf numFmtId="0" fontId="28" fillId="0" borderId="1" xfId="0" applyFont="1" applyBorder="1" applyAlignment="1">
      <alignment horizontal="center" vertical="top"/>
    </xf>
    <xf numFmtId="0" fontId="29" fillId="0" borderId="2" xfId="0" applyNumberFormat="1" applyFont="1" applyFill="1" applyBorder="1" applyAlignment="1">
      <alignment horizontal="left" vertical="center" shrinkToFit="1"/>
    </xf>
    <xf numFmtId="0" fontId="29" fillId="0" borderId="0" xfId="0" applyNumberFormat="1" applyFont="1" applyFill="1" applyBorder="1" applyAlignment="1">
      <alignment horizontal="left" vertical="center" shrinkToFit="1"/>
    </xf>
    <xf numFmtId="179" fontId="28" fillId="0" borderId="2" xfId="0" applyNumberFormat="1" applyFont="1" applyFill="1" applyBorder="1" applyAlignment="1">
      <alignment horizontal="left" vertical="center" shrinkToFit="1"/>
    </xf>
    <xf numFmtId="0" fontId="28" fillId="4" borderId="70" xfId="0" applyFont="1" applyFill="1" applyBorder="1" applyAlignment="1">
      <alignment horizontal="center" vertical="center" wrapText="1" shrinkToFit="1"/>
    </xf>
    <xf numFmtId="0" fontId="30" fillId="4" borderId="304" xfId="0" applyFont="1" applyFill="1" applyBorder="1" applyAlignment="1">
      <alignment horizontal="center" vertical="center" wrapText="1" shrinkToFit="1"/>
    </xf>
    <xf numFmtId="0" fontId="30" fillId="4" borderId="30" xfId="0" applyFont="1" applyFill="1" applyBorder="1" applyAlignment="1">
      <alignment horizontal="center" vertical="center" wrapText="1" shrinkToFit="1"/>
    </xf>
    <xf numFmtId="0" fontId="30" fillId="4" borderId="0" xfId="0" applyFont="1" applyFill="1" applyBorder="1" applyAlignment="1">
      <alignment horizontal="center" vertical="center" wrapText="1" shrinkToFit="1"/>
    </xf>
    <xf numFmtId="0" fontId="30" fillId="4" borderId="101" xfId="0" applyFont="1" applyFill="1" applyBorder="1" applyAlignment="1">
      <alignment horizontal="center" vertical="center" wrapText="1" shrinkToFit="1"/>
    </xf>
    <xf numFmtId="0" fontId="30" fillId="4" borderId="73" xfId="0" applyFont="1" applyFill="1" applyBorder="1" applyAlignment="1">
      <alignment horizontal="center" vertical="center" wrapText="1" shrinkToFit="1"/>
    </xf>
    <xf numFmtId="0" fontId="30" fillId="4" borderId="1" xfId="0" applyFont="1" applyFill="1" applyBorder="1" applyAlignment="1">
      <alignment horizontal="center" vertical="center" wrapText="1" shrinkToFit="1"/>
    </xf>
    <xf numFmtId="0" fontId="30" fillId="4" borderId="307" xfId="0" applyFont="1" applyFill="1" applyBorder="1" applyAlignment="1">
      <alignment horizontal="center" vertical="center" wrapText="1" shrinkToFit="1"/>
    </xf>
    <xf numFmtId="0" fontId="107" fillId="0" borderId="89" xfId="0" applyFont="1" applyFill="1" applyBorder="1" applyAlignment="1">
      <alignment horizontal="left" vertical="center" wrapText="1"/>
    </xf>
    <xf numFmtId="0" fontId="107" fillId="0" borderId="42" xfId="0" applyFont="1" applyFill="1" applyBorder="1" applyAlignment="1">
      <alignment horizontal="left" vertical="center" wrapText="1"/>
    </xf>
    <xf numFmtId="0" fontId="107" fillId="0" borderId="113" xfId="0" applyFont="1" applyFill="1" applyBorder="1" applyAlignment="1">
      <alignment horizontal="left" vertical="center" wrapText="1"/>
    </xf>
    <xf numFmtId="0" fontId="28" fillId="0" borderId="70" xfId="0" applyFont="1" applyBorder="1" applyAlignment="1">
      <alignment horizontal="left" vertical="top"/>
    </xf>
    <xf numFmtId="0" fontId="28" fillId="0" borderId="8" xfId="0" applyFont="1" applyBorder="1" applyAlignment="1">
      <alignment horizontal="left" vertical="top"/>
    </xf>
    <xf numFmtId="0" fontId="28" fillId="0" borderId="21" xfId="0" applyFont="1" applyBorder="1" applyAlignment="1">
      <alignment horizontal="left" vertical="top"/>
    </xf>
    <xf numFmtId="0" fontId="30" fillId="0" borderId="30" xfId="0" applyFont="1" applyBorder="1" applyAlignment="1">
      <alignment horizontal="left" vertical="center" wrapText="1"/>
    </xf>
    <xf numFmtId="0" fontId="30" fillId="0" borderId="0" xfId="0" applyFont="1" applyBorder="1" applyAlignment="1">
      <alignment horizontal="left" vertical="center" wrapText="1"/>
    </xf>
    <xf numFmtId="0" fontId="30" fillId="0" borderId="22" xfId="0" applyFont="1" applyBorder="1" applyAlignment="1">
      <alignment horizontal="left" vertical="center" wrapText="1"/>
    </xf>
    <xf numFmtId="0" fontId="30" fillId="0" borderId="73" xfId="0" applyFont="1" applyBorder="1" applyAlignment="1">
      <alignment horizontal="left" vertical="center" wrapText="1"/>
    </xf>
    <xf numFmtId="0" fontId="30" fillId="0" borderId="1" xfId="0" applyFont="1" applyBorder="1" applyAlignment="1">
      <alignment horizontal="left" vertical="center" wrapText="1"/>
    </xf>
    <xf numFmtId="0" fontId="30" fillId="0" borderId="24" xfId="0" applyFont="1" applyBorder="1" applyAlignment="1">
      <alignment horizontal="left" vertical="center" wrapText="1"/>
    </xf>
    <xf numFmtId="0" fontId="25" fillId="2" borderId="30" xfId="0" applyNumberFormat="1" applyFont="1" applyFill="1" applyBorder="1" applyAlignment="1">
      <alignment horizontal="center" vertical="center"/>
    </xf>
    <xf numFmtId="0" fontId="25" fillId="2" borderId="0" xfId="0" applyNumberFormat="1" applyFont="1" applyFill="1" applyBorder="1" applyAlignment="1">
      <alignment horizontal="center" vertical="center"/>
    </xf>
    <xf numFmtId="0" fontId="25" fillId="2" borderId="73" xfId="0" applyNumberFormat="1" applyFont="1" applyFill="1" applyBorder="1" applyAlignment="1">
      <alignment horizontal="center" vertical="center"/>
    </xf>
    <xf numFmtId="0" fontId="25" fillId="2" borderId="1" xfId="0" applyNumberFormat="1" applyFont="1" applyFill="1" applyBorder="1" applyAlignment="1">
      <alignment horizontal="center" vertical="center"/>
    </xf>
    <xf numFmtId="0" fontId="24" fillId="0" borderId="2" xfId="0" applyFont="1" applyFill="1" applyBorder="1" applyAlignment="1">
      <alignment horizontal="center" vertical="center"/>
    </xf>
    <xf numFmtId="0" fontId="24" fillId="0" borderId="18" xfId="0" applyFont="1" applyFill="1" applyBorder="1" applyAlignment="1">
      <alignment horizontal="center" vertical="center"/>
    </xf>
    <xf numFmtId="179" fontId="28" fillId="7" borderId="176" xfId="0" applyNumberFormat="1" applyFont="1" applyFill="1" applyBorder="1" applyAlignment="1">
      <alignment horizontal="center" vertical="center" textRotation="255"/>
    </xf>
    <xf numFmtId="179" fontId="28" fillId="7" borderId="177" xfId="0" applyNumberFormat="1" applyFont="1" applyFill="1" applyBorder="1" applyAlignment="1">
      <alignment horizontal="center" vertical="center" textRotation="255"/>
    </xf>
    <xf numFmtId="179" fontId="28" fillId="7" borderId="178" xfId="0" applyNumberFormat="1" applyFont="1" applyFill="1" applyBorder="1" applyAlignment="1">
      <alignment horizontal="center" vertical="center" textRotation="255"/>
    </xf>
    <xf numFmtId="0" fontId="25" fillId="0" borderId="35" xfId="0" applyFont="1" applyFill="1" applyBorder="1" applyAlignment="1">
      <alignment horizontal="center" vertical="center" shrinkToFit="1"/>
    </xf>
    <xf numFmtId="0" fontId="25" fillId="0" borderId="362" xfId="0" applyFont="1" applyFill="1" applyBorder="1" applyAlignment="1">
      <alignment horizontal="center" vertical="center" shrinkToFit="1"/>
    </xf>
    <xf numFmtId="0" fontId="30" fillId="2" borderId="30" xfId="0" applyNumberFormat="1" applyFont="1" applyFill="1" applyBorder="1" applyAlignment="1">
      <alignment horizontal="center" vertical="center" shrinkToFit="1"/>
    </xf>
    <xf numFmtId="0" fontId="30" fillId="2" borderId="18" xfId="0" applyNumberFormat="1" applyFont="1" applyFill="1" applyBorder="1" applyAlignment="1">
      <alignment horizontal="center" vertical="center" shrinkToFit="1"/>
    </xf>
    <xf numFmtId="0" fontId="30" fillId="2" borderId="196" xfId="0" applyNumberFormat="1" applyFont="1" applyFill="1" applyBorder="1" applyAlignment="1">
      <alignment horizontal="center" vertical="center" shrinkToFit="1"/>
    </xf>
    <xf numFmtId="0" fontId="30" fillId="2" borderId="364" xfId="0" applyNumberFormat="1" applyFont="1" applyFill="1" applyBorder="1" applyAlignment="1">
      <alignment horizontal="center" vertical="center" shrinkToFit="1"/>
    </xf>
    <xf numFmtId="0" fontId="30" fillId="0" borderId="0" xfId="0" applyFont="1" applyBorder="1" applyAlignment="1">
      <alignment horizontal="left" vertical="center"/>
    </xf>
    <xf numFmtId="0" fontId="30" fillId="0" borderId="38" xfId="0" applyFont="1" applyBorder="1" applyAlignment="1">
      <alignment horizontal="left" vertical="center"/>
    </xf>
    <xf numFmtId="0" fontId="30" fillId="0" borderId="1" xfId="0" applyFont="1" applyBorder="1" applyAlignment="1">
      <alignment horizontal="left" vertical="center"/>
    </xf>
    <xf numFmtId="0" fontId="30" fillId="0" borderId="55" xfId="0" applyFont="1" applyBorder="1" applyAlignment="1">
      <alignment horizontal="left" vertical="center"/>
    </xf>
    <xf numFmtId="179" fontId="28" fillId="0" borderId="66" xfId="0" applyNumberFormat="1" applyFont="1" applyFill="1" applyBorder="1" applyAlignment="1">
      <alignment horizontal="left" vertical="center" shrinkToFit="1"/>
    </xf>
    <xf numFmtId="179" fontId="28" fillId="0" borderId="8" xfId="0" applyNumberFormat="1" applyFont="1" applyFill="1" applyBorder="1" applyAlignment="1">
      <alignment horizontal="left" vertical="center" shrinkToFit="1"/>
    </xf>
    <xf numFmtId="0" fontId="25" fillId="0" borderId="20" xfId="0" applyFont="1" applyBorder="1" applyAlignment="1">
      <alignment horizontal="left" vertical="center"/>
    </xf>
    <xf numFmtId="0" fontId="25" fillId="0" borderId="8" xfId="0" applyFont="1" applyBorder="1" applyAlignment="1">
      <alignment horizontal="left" vertical="center"/>
    </xf>
    <xf numFmtId="0" fontId="25" fillId="0" borderId="71" xfId="0" applyFont="1" applyBorder="1" applyAlignment="1">
      <alignment horizontal="left" vertical="center"/>
    </xf>
    <xf numFmtId="0" fontId="25" fillId="0" borderId="15" xfId="0" applyFont="1" applyFill="1" applyBorder="1" applyAlignment="1">
      <alignment horizontal="center" vertical="center" wrapText="1"/>
    </xf>
    <xf numFmtId="0" fontId="25" fillId="0" borderId="38" xfId="0" applyFont="1" applyFill="1" applyBorder="1" applyAlignment="1">
      <alignment horizontal="center" vertical="center" wrapText="1"/>
    </xf>
    <xf numFmtId="0" fontId="30" fillId="0" borderId="15" xfId="0" applyFont="1" applyFill="1" applyBorder="1" applyAlignment="1">
      <alignment horizontal="center" vertical="top"/>
    </xf>
    <xf numFmtId="0" fontId="30" fillId="0" borderId="38" xfId="0" applyFont="1" applyFill="1" applyBorder="1" applyAlignment="1">
      <alignment horizontal="center" vertical="top"/>
    </xf>
    <xf numFmtId="0" fontId="24" fillId="0" borderId="0" xfId="0" applyFont="1" applyFill="1" applyBorder="1" applyAlignment="1">
      <alignment horizontal="center" vertical="center"/>
    </xf>
    <xf numFmtId="0" fontId="30" fillId="0" borderId="15" xfId="0" applyFont="1" applyBorder="1" applyAlignment="1">
      <alignment horizontal="center" vertical="top"/>
    </xf>
    <xf numFmtId="0" fontId="30" fillId="0" borderId="0" xfId="0" applyFont="1" applyBorder="1" applyAlignment="1">
      <alignment horizontal="center" vertical="top"/>
    </xf>
    <xf numFmtId="0" fontId="30" fillId="0" borderId="23" xfId="0" applyFont="1" applyBorder="1" applyAlignment="1">
      <alignment horizontal="center" vertical="top"/>
    </xf>
    <xf numFmtId="0" fontId="30" fillId="0" borderId="1" xfId="0" applyFont="1" applyBorder="1" applyAlignment="1">
      <alignment horizontal="center" vertical="top"/>
    </xf>
    <xf numFmtId="0" fontId="30" fillId="0" borderId="15" xfId="0" applyFont="1" applyFill="1" applyBorder="1" applyAlignment="1">
      <alignment horizontal="center" wrapText="1"/>
    </xf>
    <xf numFmtId="0" fontId="30" fillId="0" borderId="38" xfId="0" applyFont="1" applyFill="1" applyBorder="1" applyAlignment="1">
      <alignment horizontal="center" wrapText="1"/>
    </xf>
    <xf numFmtId="0" fontId="29" fillId="0" borderId="2" xfId="0" applyNumberFormat="1" applyFont="1" applyFill="1" applyBorder="1" applyAlignment="1">
      <alignment horizontal="left" vertical="center" wrapText="1"/>
    </xf>
    <xf numFmtId="0" fontId="29" fillId="0" borderId="0" xfId="0" applyNumberFormat="1" applyFont="1" applyFill="1" applyBorder="1" applyAlignment="1">
      <alignment horizontal="left" vertical="center" wrapText="1"/>
    </xf>
    <xf numFmtId="179" fontId="28" fillId="0" borderId="77" xfId="0" applyNumberFormat="1" applyFont="1" applyFill="1" applyBorder="1" applyAlignment="1">
      <alignment horizontal="left" vertical="center"/>
    </xf>
    <xf numFmtId="179" fontId="28" fillId="0" borderId="4" xfId="0" applyNumberFormat="1" applyFont="1" applyFill="1" applyBorder="1" applyAlignment="1">
      <alignment horizontal="left" vertical="center"/>
    </xf>
    <xf numFmtId="0" fontId="29" fillId="0" borderId="19" xfId="0" applyFont="1" applyFill="1" applyBorder="1" applyAlignment="1">
      <alignment horizontal="left" vertical="center" wrapText="1"/>
    </xf>
    <xf numFmtId="0" fontId="25" fillId="2" borderId="2" xfId="0" applyNumberFormat="1" applyFont="1" applyFill="1" applyBorder="1" applyAlignment="1">
      <alignment horizontal="center" vertical="center"/>
    </xf>
    <xf numFmtId="0" fontId="25" fillId="2" borderId="19" xfId="0" applyNumberFormat="1" applyFont="1" applyFill="1" applyBorder="1" applyAlignment="1">
      <alignment horizontal="center" vertical="center"/>
    </xf>
    <xf numFmtId="179" fontId="28" fillId="0" borderId="2" xfId="0" applyNumberFormat="1" applyFont="1" applyFill="1" applyBorder="1" applyAlignment="1">
      <alignment horizontal="left" vertical="center"/>
    </xf>
    <xf numFmtId="0" fontId="30" fillId="2" borderId="2"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256" xfId="0" applyFont="1" applyFill="1" applyBorder="1" applyAlignment="1">
      <alignment horizontal="center" vertical="center" wrapText="1"/>
    </xf>
    <xf numFmtId="0" fontId="30" fillId="2" borderId="88" xfId="0" applyFont="1" applyFill="1" applyBorder="1" applyAlignment="1">
      <alignment horizontal="center" vertical="center" wrapText="1"/>
    </xf>
    <xf numFmtId="0" fontId="29" fillId="0" borderId="18" xfId="0" applyFont="1" applyFill="1" applyBorder="1" applyAlignment="1">
      <alignment horizontal="left" vertical="center" wrapText="1"/>
    </xf>
    <xf numFmtId="0" fontId="29" fillId="0" borderId="94" xfId="0" applyFont="1" applyFill="1" applyBorder="1" applyAlignment="1">
      <alignment horizontal="left" vertical="center" wrapText="1"/>
    </xf>
    <xf numFmtId="179" fontId="28" fillId="0" borderId="115" xfId="0" applyNumberFormat="1" applyFont="1" applyFill="1" applyBorder="1" applyAlignment="1">
      <alignment horizontal="left" vertical="center" shrinkToFit="1"/>
    </xf>
    <xf numFmtId="0" fontId="28" fillId="0" borderId="18" xfId="0" applyFont="1" applyFill="1" applyBorder="1" applyAlignment="1">
      <alignment horizontal="left" vertical="center" shrinkToFit="1"/>
    </xf>
    <xf numFmtId="0" fontId="25" fillId="0" borderId="0" xfId="0" applyFont="1" applyBorder="1" applyAlignment="1">
      <alignment horizontal="center" vertical="center"/>
    </xf>
    <xf numFmtId="0" fontId="25" fillId="0" borderId="1" xfId="0" applyFont="1" applyBorder="1" applyAlignment="1">
      <alignment horizontal="center" vertical="center"/>
    </xf>
    <xf numFmtId="0" fontId="50" fillId="0" borderId="300" xfId="0" applyFont="1" applyBorder="1" applyAlignment="1">
      <alignment horizontal="center" vertical="center"/>
    </xf>
    <xf numFmtId="0" fontId="50" fillId="0" borderId="1" xfId="0" applyFont="1" applyBorder="1" applyAlignment="1">
      <alignment horizontal="center" vertical="center"/>
    </xf>
    <xf numFmtId="0" fontId="68" fillId="0" borderId="301" xfId="0" applyFont="1" applyBorder="1" applyAlignment="1">
      <alignment horizontal="left" vertical="center" shrinkToFit="1"/>
    </xf>
    <xf numFmtId="0" fontId="68" fillId="0" borderId="303" xfId="0" applyFont="1" applyBorder="1" applyAlignment="1">
      <alignment horizontal="left" vertical="center" shrinkToFit="1"/>
    </xf>
    <xf numFmtId="0" fontId="50" fillId="0" borderId="300" xfId="0" applyFont="1" applyBorder="1" applyAlignment="1">
      <alignment horizontal="center" vertical="center" shrinkToFit="1"/>
    </xf>
    <xf numFmtId="0" fontId="50" fillId="0" borderId="1" xfId="0" applyFont="1" applyBorder="1" applyAlignment="1">
      <alignment horizontal="center" vertical="center" shrinkToFit="1"/>
    </xf>
    <xf numFmtId="20" fontId="28" fillId="0" borderId="19" xfId="0" applyNumberFormat="1" applyFont="1" applyFill="1" applyBorder="1" applyAlignment="1">
      <alignment horizontal="center" vertical="center" wrapText="1"/>
    </xf>
    <xf numFmtId="20" fontId="28" fillId="0" borderId="65"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4" fillId="0" borderId="8" xfId="0" applyFont="1" applyFill="1" applyBorder="1" applyAlignment="1">
      <alignment horizontal="center" shrinkToFit="1"/>
    </xf>
    <xf numFmtId="0" fontId="24" fillId="0" borderId="115" xfId="0" applyFont="1" applyFill="1" applyBorder="1" applyAlignment="1">
      <alignment horizontal="center" shrinkToFit="1"/>
    </xf>
    <xf numFmtId="0" fontId="24" fillId="0" borderId="0" xfId="0" applyFont="1" applyFill="1" applyBorder="1" applyAlignment="1">
      <alignment horizontal="center" shrinkToFit="1"/>
    </xf>
    <xf numFmtId="0" fontId="24" fillId="0" borderId="18" xfId="0" applyFont="1" applyFill="1" applyBorder="1" applyAlignment="1">
      <alignment horizontal="center" shrinkToFit="1"/>
    </xf>
    <xf numFmtId="0" fontId="38" fillId="2" borderId="0" xfId="0" applyFont="1" applyFill="1" applyBorder="1" applyAlignment="1">
      <alignment horizontal="center" vertical="center" wrapText="1" shrinkToFit="1"/>
    </xf>
    <xf numFmtId="0" fontId="38" fillId="2" borderId="18" xfId="0" applyFont="1" applyFill="1" applyBorder="1" applyAlignment="1">
      <alignment horizontal="center" vertical="center" wrapText="1" shrinkToFit="1"/>
    </xf>
    <xf numFmtId="20" fontId="28" fillId="0" borderId="8" xfId="0" applyNumberFormat="1" applyFont="1" applyFill="1" applyBorder="1" applyAlignment="1">
      <alignment horizontal="center"/>
    </xf>
    <xf numFmtId="0" fontId="28" fillId="0" borderId="19" xfId="0" applyFont="1" applyFill="1" applyBorder="1" applyAlignment="1">
      <alignment horizontal="center" vertical="center"/>
    </xf>
    <xf numFmtId="0" fontId="28" fillId="0" borderId="65" xfId="0" applyFont="1" applyFill="1" applyBorder="1" applyAlignment="1">
      <alignment horizontal="center" vertical="center"/>
    </xf>
    <xf numFmtId="0" fontId="24" fillId="0" borderId="66" xfId="0" applyFont="1" applyFill="1" applyBorder="1" applyAlignment="1">
      <alignment horizontal="center" shrinkToFit="1"/>
    </xf>
    <xf numFmtId="0" fontId="24" fillId="0" borderId="2" xfId="0" applyFont="1" applyFill="1" applyBorder="1" applyAlignment="1">
      <alignment horizontal="center" shrinkToFit="1"/>
    </xf>
    <xf numFmtId="0" fontId="38" fillId="2" borderId="2" xfId="0" applyFont="1" applyFill="1" applyBorder="1" applyAlignment="1">
      <alignment horizontal="center" vertical="center" wrapText="1" shrinkToFit="1"/>
    </xf>
    <xf numFmtId="0" fontId="27" fillId="4" borderId="30" xfId="0" applyFont="1" applyFill="1" applyBorder="1" applyAlignment="1">
      <alignment horizontal="center" vertical="center" wrapText="1" shrinkToFit="1"/>
    </xf>
    <xf numFmtId="0" fontId="27" fillId="4" borderId="18" xfId="0" applyFont="1" applyFill="1" applyBorder="1" applyAlignment="1">
      <alignment horizontal="center" vertical="center" wrapText="1" shrinkToFit="1"/>
    </xf>
    <xf numFmtId="0" fontId="27" fillId="4" borderId="72" xfId="0" applyFont="1" applyFill="1" applyBorder="1" applyAlignment="1">
      <alignment horizontal="center" vertical="center" wrapText="1" shrinkToFit="1"/>
    </xf>
    <xf numFmtId="0" fontId="27" fillId="4" borderId="119" xfId="0" applyFont="1" applyFill="1" applyBorder="1" applyAlignment="1">
      <alignment horizontal="center" vertical="center" wrapText="1" shrinkToFit="1"/>
    </xf>
    <xf numFmtId="20" fontId="29" fillId="0" borderId="20" xfId="0" applyNumberFormat="1" applyFont="1" applyFill="1" applyBorder="1" applyAlignment="1">
      <alignment horizontal="center"/>
    </xf>
    <xf numFmtId="20" fontId="29" fillId="0" borderId="8" xfId="0" applyNumberFormat="1" applyFont="1" applyFill="1" applyBorder="1" applyAlignment="1">
      <alignment horizontal="center"/>
    </xf>
    <xf numFmtId="20" fontId="28" fillId="0" borderId="8" xfId="0" applyNumberFormat="1" applyFont="1" applyFill="1" applyBorder="1" applyAlignment="1">
      <alignment horizontal="left"/>
    </xf>
    <xf numFmtId="0" fontId="28" fillId="0" borderId="8" xfId="0" applyFont="1" applyFill="1" applyBorder="1" applyAlignment="1">
      <alignment horizontal="left"/>
    </xf>
    <xf numFmtId="0" fontId="28" fillId="0" borderId="8" xfId="0" applyFont="1" applyFill="1" applyBorder="1" applyAlignment="1">
      <alignment horizontal="center"/>
    </xf>
    <xf numFmtId="20" fontId="28" fillId="0" borderId="8" xfId="0" applyNumberFormat="1" applyFont="1" applyFill="1" applyBorder="1" applyAlignment="1">
      <alignment horizontal="right"/>
    </xf>
    <xf numFmtId="0" fontId="28" fillId="0" borderId="8" xfId="0" applyFont="1" applyFill="1" applyBorder="1" applyAlignment="1">
      <alignment horizontal="right"/>
    </xf>
    <xf numFmtId="0" fontId="27" fillId="0" borderId="73" xfId="0" applyFont="1" applyFill="1" applyBorder="1" applyAlignment="1">
      <alignment horizontal="center" vertical="center" wrapText="1"/>
    </xf>
    <xf numFmtId="0" fontId="27" fillId="0" borderId="55" xfId="0" applyFont="1" applyFill="1" applyBorder="1" applyAlignment="1">
      <alignment horizontal="center" vertical="center" wrapText="1"/>
    </xf>
    <xf numFmtId="20" fontId="28" fillId="0" borderId="21" xfId="0" applyNumberFormat="1" applyFont="1" applyFill="1" applyBorder="1" applyAlignment="1">
      <alignment horizontal="left"/>
    </xf>
    <xf numFmtId="0" fontId="30" fillId="0" borderId="15"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25" fillId="0" borderId="15" xfId="0" applyNumberFormat="1" applyFont="1" applyFill="1" applyBorder="1" applyAlignment="1">
      <alignment horizontal="center" vertical="center" wrapText="1"/>
    </xf>
    <xf numFmtId="0" fontId="25" fillId="0" borderId="38" xfId="0" applyNumberFormat="1" applyFont="1" applyFill="1" applyBorder="1" applyAlignment="1">
      <alignment horizontal="center" vertical="center" wrapText="1"/>
    </xf>
    <xf numFmtId="0" fontId="24" fillId="6" borderId="29" xfId="0" applyFont="1" applyFill="1" applyBorder="1" applyAlignment="1">
      <alignment horizontal="center" vertical="center" wrapText="1"/>
    </xf>
    <xf numFmtId="0" fontId="24" fillId="6" borderId="27" xfId="0" applyFont="1" applyFill="1" applyBorder="1" applyAlignment="1">
      <alignment horizontal="center" vertical="center" wrapText="1"/>
    </xf>
    <xf numFmtId="0" fontId="24" fillId="6" borderId="30" xfId="0" applyFont="1" applyFill="1" applyBorder="1" applyAlignment="1">
      <alignment horizontal="center" vertical="center" wrapText="1"/>
    </xf>
    <xf numFmtId="0" fontId="24" fillId="6" borderId="38" xfId="0" applyFont="1" applyFill="1" applyBorder="1" applyAlignment="1">
      <alignment horizontal="center" vertical="center" wrapText="1"/>
    </xf>
    <xf numFmtId="0" fontId="25" fillId="0" borderId="20" xfId="0" applyNumberFormat="1" applyFont="1" applyFill="1" applyBorder="1" applyAlignment="1">
      <alignment horizontal="center" vertical="center" wrapText="1"/>
    </xf>
    <xf numFmtId="0" fontId="25" fillId="0" borderId="71" xfId="0" applyNumberFormat="1" applyFont="1" applyFill="1" applyBorder="1" applyAlignment="1">
      <alignment horizontal="center" vertical="center" wrapText="1"/>
    </xf>
    <xf numFmtId="0" fontId="24" fillId="5" borderId="70" xfId="0" applyFont="1" applyFill="1" applyBorder="1" applyAlignment="1">
      <alignment horizontal="center" vertical="center" wrapText="1"/>
    </xf>
    <xf numFmtId="0" fontId="24" fillId="5" borderId="71" xfId="0" applyFont="1" applyFill="1" applyBorder="1" applyAlignment="1">
      <alignment horizontal="center" vertical="center" wrapText="1"/>
    </xf>
    <xf numFmtId="0" fontId="24" fillId="5" borderId="30" xfId="0" applyFont="1" applyFill="1" applyBorder="1" applyAlignment="1">
      <alignment horizontal="center" vertical="center" wrapText="1"/>
    </xf>
    <xf numFmtId="0" fontId="24" fillId="5" borderId="38" xfId="0" applyFont="1" applyFill="1" applyBorder="1" applyAlignment="1">
      <alignment horizontal="center" vertical="center" wrapText="1"/>
    </xf>
    <xf numFmtId="0" fontId="24" fillId="5" borderId="31" xfId="0" applyFont="1" applyFill="1" applyBorder="1" applyAlignment="1">
      <alignment horizontal="center" vertical="center" wrapText="1"/>
    </xf>
    <xf numFmtId="0" fontId="24" fillId="5" borderId="28" xfId="0" applyFont="1" applyFill="1" applyBorder="1" applyAlignment="1">
      <alignment horizontal="center" vertical="center" wrapText="1"/>
    </xf>
    <xf numFmtId="0" fontId="24" fillId="0" borderId="2" xfId="0" applyFont="1" applyFill="1" applyBorder="1" applyAlignment="1">
      <alignment horizontal="center" vertical="center" shrinkToFit="1"/>
    </xf>
    <xf numFmtId="0" fontId="24" fillId="0" borderId="18" xfId="0" applyFont="1" applyFill="1" applyBorder="1" applyAlignment="1">
      <alignment horizontal="center" vertical="center" shrinkToFit="1"/>
    </xf>
    <xf numFmtId="0" fontId="28" fillId="4" borderId="70" xfId="0" applyFont="1" applyFill="1" applyBorder="1" applyAlignment="1">
      <alignment horizontal="center" vertical="center" shrinkToFit="1"/>
    </xf>
    <xf numFmtId="0" fontId="28" fillId="4" borderId="115" xfId="0" applyFont="1" applyFill="1" applyBorder="1" applyAlignment="1">
      <alignment horizontal="center" vertical="center" shrinkToFit="1"/>
    </xf>
    <xf numFmtId="0" fontId="28" fillId="4" borderId="143" xfId="0" applyFont="1" applyFill="1" applyBorder="1" applyAlignment="1">
      <alignment horizontal="center" vertical="center" wrapText="1" shrinkToFit="1"/>
    </xf>
    <xf numFmtId="0" fontId="28" fillId="4" borderId="162" xfId="0" applyFont="1" applyFill="1" applyBorder="1" applyAlignment="1">
      <alignment horizontal="center" vertical="center" wrapText="1" shrinkToFit="1"/>
    </xf>
    <xf numFmtId="0" fontId="27" fillId="4" borderId="79" xfId="0" applyFont="1" applyFill="1" applyBorder="1" applyAlignment="1">
      <alignment horizontal="center" vertical="center" wrapText="1" shrinkToFit="1"/>
    </xf>
    <xf numFmtId="0" fontId="27" fillId="4" borderId="163" xfId="0" applyFont="1" applyFill="1" applyBorder="1" applyAlignment="1">
      <alignment horizontal="center" vertical="center" wrapText="1" shrinkToFit="1"/>
    </xf>
    <xf numFmtId="0" fontId="27" fillId="4" borderId="31" xfId="0" applyFont="1" applyFill="1" applyBorder="1" applyAlignment="1">
      <alignment horizontal="center" vertical="center" wrapText="1" shrinkToFit="1"/>
    </xf>
    <xf numFmtId="0" fontId="27" fillId="4" borderId="94" xfId="0" applyFont="1" applyFill="1" applyBorder="1" applyAlignment="1">
      <alignment horizontal="center" vertical="center" wrapText="1" shrinkToFit="1"/>
    </xf>
    <xf numFmtId="0" fontId="29" fillId="4" borderId="143" xfId="0" applyFont="1" applyFill="1" applyBorder="1" applyAlignment="1">
      <alignment horizontal="center" vertical="center" shrinkToFit="1"/>
    </xf>
    <xf numFmtId="0" fontId="29" fillId="4" borderId="162" xfId="0" applyFont="1" applyFill="1" applyBorder="1" applyAlignment="1">
      <alignment horizontal="center" vertical="center" shrinkToFit="1"/>
    </xf>
    <xf numFmtId="0" fontId="28" fillId="4" borderId="30" xfId="0" applyFont="1" applyFill="1" applyBorder="1" applyAlignment="1">
      <alignment horizontal="center" vertical="center" shrinkToFit="1"/>
    </xf>
    <xf numFmtId="0" fontId="28" fillId="4" borderId="18" xfId="0" applyFont="1" applyFill="1" applyBorder="1" applyAlignment="1">
      <alignment horizontal="center" vertical="center" shrinkToFit="1"/>
    </xf>
    <xf numFmtId="0" fontId="28" fillId="5" borderId="70"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28" fillId="5" borderId="31" xfId="0" applyFont="1" applyFill="1" applyBorder="1" applyAlignment="1">
      <alignment horizontal="center" vertical="center" wrapText="1"/>
    </xf>
    <xf numFmtId="0" fontId="28" fillId="6" borderId="29" xfId="0" applyFont="1" applyFill="1" applyBorder="1" applyAlignment="1">
      <alignment horizontal="center" vertical="center" textRotation="255" wrapText="1"/>
    </xf>
    <xf numFmtId="0" fontId="28" fillId="6" borderId="30" xfId="0" applyFont="1" applyFill="1" applyBorder="1" applyAlignment="1">
      <alignment horizontal="center" vertical="center" textRotation="255" wrapText="1"/>
    </xf>
    <xf numFmtId="0" fontId="30" fillId="7" borderId="179" xfId="0" applyFont="1" applyFill="1" applyBorder="1" applyAlignment="1">
      <alignment horizontal="center" vertical="center" textRotation="255" wrapText="1"/>
    </xf>
    <xf numFmtId="0" fontId="30" fillId="7" borderId="180" xfId="0" applyFont="1" applyFill="1" applyBorder="1" applyAlignment="1">
      <alignment horizontal="center" vertical="center" textRotation="255" wrapText="1"/>
    </xf>
    <xf numFmtId="0" fontId="127" fillId="0" borderId="164" xfId="6" applyFont="1" applyBorder="1" applyAlignment="1">
      <alignment horizontal="center" vertical="center"/>
    </xf>
    <xf numFmtId="0" fontId="127" fillId="0" borderId="165" xfId="6" applyFont="1" applyBorder="1" applyAlignment="1">
      <alignment horizontal="center" vertical="center"/>
    </xf>
    <xf numFmtId="0" fontId="127" fillId="0" borderId="166" xfId="6" applyFont="1" applyBorder="1" applyAlignment="1">
      <alignment horizontal="center" vertical="center"/>
    </xf>
    <xf numFmtId="0" fontId="127" fillId="0" borderId="167" xfId="6" applyFont="1" applyBorder="1" applyAlignment="1">
      <alignment horizontal="center" vertical="center"/>
    </xf>
    <xf numFmtId="0" fontId="127" fillId="0" borderId="0" xfId="6" applyFont="1" applyBorder="1" applyAlignment="1">
      <alignment horizontal="center" vertical="center"/>
    </xf>
    <xf numFmtId="0" fontId="127" fillId="0" borderId="168" xfId="6" applyFont="1" applyBorder="1" applyAlignment="1">
      <alignment horizontal="center" vertical="center"/>
    </xf>
    <xf numFmtId="0" fontId="127" fillId="0" borderId="169" xfId="6" applyFont="1" applyBorder="1" applyAlignment="1">
      <alignment horizontal="center" vertical="center"/>
    </xf>
    <xf numFmtId="0" fontId="127" fillId="0" borderId="170" xfId="6" applyFont="1" applyBorder="1" applyAlignment="1">
      <alignment horizontal="center" vertical="center"/>
    </xf>
    <xf numFmtId="0" fontId="127" fillId="0" borderId="171" xfId="6" applyFont="1" applyBorder="1" applyAlignment="1">
      <alignment horizontal="center" vertical="center"/>
    </xf>
    <xf numFmtId="0" fontId="25" fillId="0" borderId="20" xfId="0" applyFont="1" applyFill="1" applyBorder="1" applyAlignment="1">
      <alignment horizontal="center" vertical="center" wrapText="1"/>
    </xf>
    <xf numFmtId="0" fontId="25" fillId="0" borderId="71" xfId="0" applyFont="1" applyFill="1" applyBorder="1" applyAlignment="1">
      <alignment horizontal="center" vertical="center" wrapText="1"/>
    </xf>
    <xf numFmtId="0" fontId="25" fillId="0" borderId="363" xfId="0" applyFont="1" applyBorder="1" applyAlignment="1">
      <alignment horizontal="center" shrinkToFit="1"/>
    </xf>
    <xf numFmtId="0" fontId="25" fillId="0" borderId="5" xfId="0" applyFont="1" applyBorder="1" applyAlignment="1">
      <alignment horizontal="center" shrinkToFit="1"/>
    </xf>
    <xf numFmtId="0" fontId="25" fillId="0" borderId="46" xfId="0" applyFont="1" applyBorder="1" applyAlignment="1">
      <alignment horizontal="center" shrinkToFit="1"/>
    </xf>
    <xf numFmtId="0" fontId="87" fillId="0" borderId="164" xfId="6" applyFont="1" applyBorder="1" applyAlignment="1">
      <alignment horizontal="center" vertical="center"/>
    </xf>
    <xf numFmtId="0" fontId="87" fillId="0" borderId="165" xfId="6" applyFont="1" applyBorder="1" applyAlignment="1">
      <alignment horizontal="center" vertical="center"/>
    </xf>
    <xf numFmtId="0" fontId="87" fillId="0" borderId="166" xfId="6" applyFont="1" applyBorder="1" applyAlignment="1">
      <alignment horizontal="center" vertical="center"/>
    </xf>
    <xf numFmtId="0" fontId="87" fillId="0" borderId="167" xfId="6" applyFont="1" applyBorder="1" applyAlignment="1">
      <alignment horizontal="center" vertical="center"/>
    </xf>
    <xf numFmtId="0" fontId="87" fillId="0" borderId="0" xfId="6" applyFont="1" applyBorder="1" applyAlignment="1">
      <alignment horizontal="center" vertical="center"/>
    </xf>
    <xf numFmtId="0" fontId="87" fillId="0" borderId="168" xfId="6" applyFont="1" applyBorder="1" applyAlignment="1">
      <alignment horizontal="center" vertical="center"/>
    </xf>
    <xf numFmtId="0" fontId="87" fillId="0" borderId="169" xfId="6" applyFont="1" applyBorder="1" applyAlignment="1">
      <alignment horizontal="center" vertical="center"/>
    </xf>
    <xf numFmtId="0" fontId="87" fillId="0" borderId="170" xfId="6" applyFont="1" applyBorder="1" applyAlignment="1">
      <alignment horizontal="center" vertical="center"/>
    </xf>
    <xf numFmtId="0" fontId="87" fillId="0" borderId="171" xfId="6" applyFont="1" applyBorder="1" applyAlignment="1">
      <alignment horizontal="center" vertical="center"/>
    </xf>
    <xf numFmtId="0" fontId="55" fillId="0" borderId="299" xfId="0" applyFont="1" applyBorder="1" applyAlignment="1">
      <alignment horizontal="center" vertical="center" shrinkToFit="1"/>
    </xf>
    <xf numFmtId="0" fontId="55" fillId="0" borderId="300" xfId="0" applyFont="1" applyBorder="1" applyAlignment="1">
      <alignment horizontal="center" vertical="center" shrinkToFit="1"/>
    </xf>
    <xf numFmtId="0" fontId="55" fillId="0" borderId="302" xfId="0" applyFont="1" applyBorder="1" applyAlignment="1">
      <alignment horizontal="center" vertical="center" shrinkToFit="1"/>
    </xf>
    <xf numFmtId="0" fontId="55" fillId="0" borderId="1" xfId="0" applyFont="1" applyBorder="1" applyAlignment="1">
      <alignment horizontal="center" vertical="center" shrinkToFit="1"/>
    </xf>
    <xf numFmtId="0" fontId="30" fillId="0" borderId="194" xfId="0" applyFont="1" applyFill="1" applyBorder="1" applyAlignment="1">
      <alignment horizontal="center" vertical="center"/>
    </xf>
    <xf numFmtId="0" fontId="30" fillId="0" borderId="75" xfId="0" applyFont="1" applyFill="1" applyBorder="1" applyAlignment="1">
      <alignment horizontal="center" vertical="center"/>
    </xf>
    <xf numFmtId="0" fontId="30" fillId="0" borderId="76" xfId="0" applyFont="1" applyFill="1" applyBorder="1" applyAlignment="1">
      <alignment horizontal="center" vertical="center"/>
    </xf>
    <xf numFmtId="0" fontId="28" fillId="4" borderId="110" xfId="0" applyFont="1" applyFill="1" applyBorder="1" applyAlignment="1">
      <alignment horizontal="center" vertical="center"/>
    </xf>
    <xf numFmtId="0" fontId="28" fillId="4" borderId="333" xfId="0" applyFont="1" applyFill="1" applyBorder="1" applyAlignment="1">
      <alignment horizontal="center" vertical="center"/>
    </xf>
    <xf numFmtId="0" fontId="30" fillId="4" borderId="305"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30" fillId="4" borderId="306" xfId="0" applyFont="1" applyFill="1" applyBorder="1" applyAlignment="1">
      <alignment horizontal="center" vertical="center" wrapText="1"/>
    </xf>
    <xf numFmtId="0" fontId="30" fillId="4" borderId="0" xfId="0" applyFont="1" applyFill="1" applyBorder="1" applyAlignment="1">
      <alignment horizontal="center" vertical="center" wrapText="1"/>
    </xf>
    <xf numFmtId="0" fontId="30" fillId="4" borderId="131" xfId="0" applyFont="1" applyFill="1" applyBorder="1" applyAlignment="1">
      <alignment horizontal="center" vertical="center" wrapText="1"/>
    </xf>
    <xf numFmtId="0" fontId="30" fillId="4" borderId="11" xfId="0" applyFont="1" applyFill="1" applyBorder="1" applyAlignment="1">
      <alignment horizontal="center" vertical="center" wrapText="1"/>
    </xf>
    <xf numFmtId="49" fontId="24" fillId="0" borderId="0" xfId="0" applyNumberFormat="1" applyFont="1" applyBorder="1" applyAlignment="1">
      <alignment horizontal="center" vertical="center"/>
    </xf>
    <xf numFmtId="49" fontId="24" fillId="0" borderId="43" xfId="0" applyNumberFormat="1" applyFont="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0" fontId="35" fillId="4" borderId="87"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5" fillId="4" borderId="93" xfId="0" applyFont="1" applyFill="1" applyBorder="1" applyAlignment="1">
      <alignment horizontal="center" vertical="center" wrapText="1"/>
    </xf>
    <xf numFmtId="0" fontId="35" fillId="4" borderId="306" xfId="0" applyFont="1" applyFill="1" applyBorder="1" applyAlignment="1">
      <alignment horizontal="center" vertical="center" wrapText="1"/>
    </xf>
    <xf numFmtId="0" fontId="35" fillId="4" borderId="0" xfId="0" applyFont="1" applyFill="1" applyBorder="1" applyAlignment="1">
      <alignment horizontal="center" vertical="center" wrapText="1"/>
    </xf>
    <xf numFmtId="0" fontId="35" fillId="4" borderId="101" xfId="0" applyFont="1" applyFill="1" applyBorder="1" applyAlignment="1">
      <alignment horizontal="center" vertical="center" wrapText="1"/>
    </xf>
    <xf numFmtId="49" fontId="30" fillId="0" borderId="306" xfId="0" applyNumberFormat="1" applyFont="1" applyBorder="1" applyAlignment="1">
      <alignment horizontal="center" vertical="center" shrinkToFit="1"/>
    </xf>
    <xf numFmtId="49" fontId="30" fillId="0" borderId="308" xfId="0" applyNumberFormat="1" applyFont="1" applyBorder="1" applyAlignment="1">
      <alignment horizontal="center" vertical="center" shrinkToFit="1"/>
    </xf>
    <xf numFmtId="49" fontId="30" fillId="0" borderId="1" xfId="0" applyNumberFormat="1" applyFont="1" applyBorder="1" applyAlignment="1">
      <alignment horizontal="center" vertical="center" shrinkToFit="1"/>
    </xf>
    <xf numFmtId="0" fontId="24" fillId="0" borderId="4" xfId="0" applyFont="1" applyFill="1" applyBorder="1" applyAlignment="1">
      <alignment horizontal="center" vertical="center" shrinkToFit="1"/>
    </xf>
    <xf numFmtId="0" fontId="24" fillId="0" borderId="93" xfId="0" applyFont="1" applyFill="1" applyBorder="1" applyAlignment="1">
      <alignment horizontal="center" vertical="center" shrinkToFit="1"/>
    </xf>
    <xf numFmtId="0" fontId="24" fillId="0" borderId="88" xfId="0" applyFont="1" applyFill="1" applyBorder="1" applyAlignment="1">
      <alignment horizontal="center" vertical="center" shrinkToFit="1"/>
    </xf>
    <xf numFmtId="0" fontId="24" fillId="0" borderId="365" xfId="0" applyFont="1" applyFill="1" applyBorder="1" applyAlignment="1">
      <alignment horizontal="center" vertical="center" shrinkToFit="1"/>
    </xf>
    <xf numFmtId="0" fontId="36" fillId="4" borderId="318" xfId="0" applyFont="1" applyFill="1" applyBorder="1" applyAlignment="1">
      <alignment horizontal="center" vertical="center" shrinkToFit="1"/>
    </xf>
    <xf numFmtId="0" fontId="36" fillId="4" borderId="0" xfId="0" applyFont="1" applyFill="1" applyBorder="1" applyAlignment="1">
      <alignment horizontal="center" vertical="center" shrinkToFit="1"/>
    </xf>
    <xf numFmtId="0" fontId="36" fillId="4" borderId="320" xfId="0" applyFont="1" applyFill="1" applyBorder="1" applyAlignment="1">
      <alignment horizontal="center" vertical="center" shrinkToFit="1"/>
    </xf>
    <xf numFmtId="0" fontId="36" fillId="4" borderId="1" xfId="0" applyFont="1" applyFill="1" applyBorder="1" applyAlignment="1">
      <alignment horizontal="center" vertical="center" shrinkToFit="1"/>
    </xf>
    <xf numFmtId="0" fontId="28" fillId="0" borderId="0" xfId="0" applyFont="1" applyBorder="1" applyAlignment="1">
      <alignment horizontal="left" vertical="center" shrinkToFit="1"/>
    </xf>
    <xf numFmtId="0" fontId="28" fillId="0" borderId="38" xfId="0" applyFont="1" applyBorder="1" applyAlignment="1">
      <alignment horizontal="left" vertical="center" shrinkToFit="1"/>
    </xf>
    <xf numFmtId="0" fontId="24" fillId="0" borderId="21" xfId="0" applyFont="1" applyBorder="1" applyAlignment="1">
      <alignment horizontal="left" vertical="center"/>
    </xf>
    <xf numFmtId="0" fontId="24" fillId="0" borderId="22" xfId="0" applyFont="1" applyBorder="1" applyAlignment="1">
      <alignment horizontal="left" vertical="center"/>
    </xf>
    <xf numFmtId="0" fontId="24" fillId="0" borderId="14" xfId="0" applyFont="1" applyBorder="1" applyAlignment="1">
      <alignment horizontal="left" vertical="center"/>
    </xf>
    <xf numFmtId="0" fontId="31" fillId="0" borderId="0" xfId="0" applyFont="1" applyFill="1" applyBorder="1" applyAlignment="1">
      <alignment horizontal="center" vertical="center" shrinkToFit="1"/>
    </xf>
    <xf numFmtId="0" fontId="31" fillId="0" borderId="11" xfId="0" applyFont="1" applyFill="1" applyBorder="1" applyAlignment="1">
      <alignment horizontal="center" vertical="center" shrinkToFit="1"/>
    </xf>
    <xf numFmtId="0" fontId="30" fillId="0" borderId="43" xfId="0" applyFont="1" applyFill="1" applyBorder="1" applyAlignment="1">
      <alignment horizontal="center" vertical="center" shrinkToFit="1"/>
    </xf>
    <xf numFmtId="0" fontId="30" fillId="0" borderId="366" xfId="0" applyFont="1" applyFill="1" applyBorder="1" applyAlignment="1">
      <alignment horizontal="center" vertical="center" shrinkToFit="1"/>
    </xf>
    <xf numFmtId="49" fontId="30" fillId="0" borderId="307" xfId="0" applyNumberFormat="1" applyFont="1" applyBorder="1" applyAlignment="1">
      <alignment horizontal="center" vertical="center" shrinkToFit="1"/>
    </xf>
    <xf numFmtId="20" fontId="30" fillId="0" borderId="19" xfId="0" applyNumberFormat="1" applyFont="1" applyFill="1" applyBorder="1" applyAlignment="1">
      <alignment horizontal="left" vertical="center" wrapText="1"/>
    </xf>
    <xf numFmtId="20" fontId="30" fillId="0" borderId="1" xfId="0" applyNumberFormat="1" applyFont="1" applyFill="1" applyBorder="1" applyAlignment="1">
      <alignment horizontal="left" vertical="center" wrapText="1"/>
    </xf>
    <xf numFmtId="20" fontId="30" fillId="0" borderId="24" xfId="0" applyNumberFormat="1" applyFont="1" applyFill="1" applyBorder="1" applyAlignment="1">
      <alignment horizontal="left" vertical="center" wrapText="1"/>
    </xf>
    <xf numFmtId="0" fontId="28" fillId="0" borderId="11" xfId="0" applyFont="1" applyBorder="1" applyAlignment="1">
      <alignment horizontal="left" vertical="center" shrinkToFit="1"/>
    </xf>
    <xf numFmtId="0" fontId="28" fillId="0" borderId="28" xfId="0" applyFont="1" applyBorder="1" applyAlignment="1">
      <alignment horizontal="left" vertical="center" shrinkToFit="1"/>
    </xf>
    <xf numFmtId="0" fontId="106" fillId="0" borderId="1" xfId="0" applyFont="1" applyBorder="1" applyAlignment="1">
      <alignment horizontal="center" vertical="center" shrinkToFit="1"/>
    </xf>
    <xf numFmtId="0" fontId="30" fillId="4" borderId="70" xfId="0" applyFont="1" applyFill="1" applyBorder="1" applyAlignment="1">
      <alignment horizontal="center" vertical="center" shrinkToFit="1"/>
    </xf>
    <xf numFmtId="0" fontId="30" fillId="4" borderId="8" xfId="0" applyFont="1" applyFill="1" applyBorder="1" applyAlignment="1">
      <alignment horizontal="center" vertical="center" shrinkToFit="1"/>
    </xf>
    <xf numFmtId="0" fontId="30" fillId="4" borderId="71" xfId="0" applyFont="1" applyFill="1" applyBorder="1" applyAlignment="1">
      <alignment horizontal="center" vertical="center" shrinkToFit="1"/>
    </xf>
    <xf numFmtId="0" fontId="30" fillId="4" borderId="72" xfId="0" applyFont="1" applyFill="1" applyBorder="1" applyAlignment="1">
      <alignment horizontal="center" vertical="center" shrinkToFit="1"/>
    </xf>
    <xf numFmtId="0" fontId="30" fillId="4" borderId="16" xfId="0" applyFont="1" applyFill="1" applyBorder="1" applyAlignment="1">
      <alignment horizontal="center" vertical="center" shrinkToFit="1"/>
    </xf>
    <xf numFmtId="0" fontId="30" fillId="4" borderId="120" xfId="0" applyFont="1" applyFill="1" applyBorder="1" applyAlignment="1">
      <alignment horizontal="center" vertical="center" shrinkToFit="1"/>
    </xf>
    <xf numFmtId="0" fontId="56" fillId="0" borderId="8" xfId="0" applyFont="1" applyBorder="1" applyAlignment="1">
      <alignment horizontal="left"/>
    </xf>
    <xf numFmtId="0" fontId="56" fillId="0" borderId="71" xfId="0" applyFont="1" applyBorder="1" applyAlignment="1">
      <alignment horizontal="left"/>
    </xf>
    <xf numFmtId="0" fontId="28" fillId="0" borderId="0" xfId="0" applyFont="1" applyAlignment="1">
      <alignment horizontal="left"/>
    </xf>
    <xf numFmtId="0" fontId="28" fillId="0" borderId="38" xfId="0" applyFont="1" applyBorder="1" applyAlignment="1">
      <alignment horizontal="left"/>
    </xf>
    <xf numFmtId="0" fontId="67" fillId="0" borderId="0" xfId="0" applyFont="1" applyFill="1" applyAlignment="1">
      <alignment horizontal="left"/>
    </xf>
    <xf numFmtId="0" fontId="67" fillId="0" borderId="38" xfId="0" applyFont="1" applyFill="1" applyBorder="1" applyAlignment="1">
      <alignment horizontal="left"/>
    </xf>
    <xf numFmtId="0" fontId="28" fillId="0" borderId="0" xfId="0" applyFont="1" applyBorder="1" applyAlignment="1">
      <alignment horizontal="left"/>
    </xf>
    <xf numFmtId="0" fontId="28" fillId="0" borderId="77" xfId="0" applyFont="1" applyFill="1" applyBorder="1" applyAlignment="1">
      <alignment horizontal="left" wrapText="1"/>
    </xf>
    <xf numFmtId="0" fontId="28" fillId="0" borderId="4" xfId="0" applyFont="1" applyFill="1" applyBorder="1" applyAlignment="1">
      <alignment horizontal="left" wrapText="1"/>
    </xf>
    <xf numFmtId="0" fontId="28" fillId="0" borderId="7" xfId="0" applyFont="1" applyFill="1" applyBorder="1" applyAlignment="1">
      <alignment horizontal="left" wrapText="1"/>
    </xf>
    <xf numFmtId="0" fontId="28" fillId="0" borderId="22" xfId="0" applyFont="1" applyFill="1" applyBorder="1" applyAlignment="1">
      <alignment horizontal="left"/>
    </xf>
    <xf numFmtId="0" fontId="28" fillId="0" borderId="235" xfId="0" applyFont="1" applyFill="1" applyBorder="1" applyAlignment="1">
      <alignment horizontal="left"/>
    </xf>
    <xf numFmtId="0" fontId="28" fillId="0" borderId="315" xfId="0" applyFont="1" applyFill="1" applyBorder="1" applyAlignment="1">
      <alignment horizontal="left" wrapText="1"/>
    </xf>
    <xf numFmtId="0" fontId="28" fillId="0" borderId="43" xfId="0" applyFont="1" applyFill="1" applyBorder="1" applyAlignment="1">
      <alignment horizontal="left" wrapText="1"/>
    </xf>
    <xf numFmtId="0" fontId="28" fillId="0" borderId="58" xfId="0" applyFont="1" applyFill="1" applyBorder="1" applyAlignment="1">
      <alignment horizontal="left" wrapText="1"/>
    </xf>
    <xf numFmtId="0" fontId="25" fillId="0" borderId="204" xfId="2" applyFont="1" applyBorder="1" applyAlignment="1" applyProtection="1">
      <alignment horizontal="center" vertical="center" shrinkToFit="1"/>
      <protection locked="0"/>
    </xf>
    <xf numFmtId="0" fontId="25" fillId="0" borderId="137" xfId="2" applyFont="1" applyBorder="1" applyAlignment="1" applyProtection="1">
      <alignment horizontal="center" vertical="center" shrinkToFit="1"/>
      <protection locked="0"/>
    </xf>
    <xf numFmtId="0" fontId="38" fillId="4" borderId="70" xfId="2" applyFont="1" applyFill="1" applyBorder="1" applyAlignment="1" applyProtection="1">
      <alignment horizontal="center" vertical="center" wrapText="1"/>
      <protection locked="0"/>
    </xf>
    <xf numFmtId="0" fontId="38" fillId="4" borderId="21" xfId="2" applyFont="1" applyFill="1" applyBorder="1" applyAlignment="1" applyProtection="1">
      <alignment horizontal="center" vertical="center" wrapText="1"/>
      <protection locked="0"/>
    </xf>
    <xf numFmtId="0" fontId="38" fillId="4" borderId="73" xfId="2" applyFont="1" applyFill="1" applyBorder="1" applyAlignment="1" applyProtection="1">
      <alignment horizontal="center" vertical="center" wrapText="1"/>
      <protection locked="0"/>
    </xf>
    <xf numFmtId="0" fontId="38" fillId="4" borderId="24" xfId="2" applyFont="1" applyFill="1" applyBorder="1" applyAlignment="1" applyProtection="1">
      <alignment horizontal="center" vertical="center" wrapText="1"/>
      <protection locked="0"/>
    </xf>
    <xf numFmtId="0" fontId="24" fillId="3" borderId="105" xfId="2" applyFont="1" applyFill="1" applyBorder="1" applyAlignment="1" applyProtection="1">
      <alignment horizontal="center" vertical="center"/>
      <protection locked="0"/>
    </xf>
    <xf numFmtId="0" fontId="24" fillId="3" borderId="39" xfId="2" applyFont="1" applyFill="1" applyBorder="1" applyAlignment="1" applyProtection="1">
      <alignment horizontal="center" vertical="center"/>
      <protection locked="0"/>
    </xf>
    <xf numFmtId="0" fontId="24" fillId="3" borderId="53" xfId="2" applyFont="1" applyFill="1" applyBorder="1" applyAlignment="1" applyProtection="1">
      <alignment horizontal="center" vertical="center"/>
      <protection locked="0"/>
    </xf>
    <xf numFmtId="0" fontId="24" fillId="3" borderId="45" xfId="2" applyFont="1" applyFill="1" applyBorder="1" applyAlignment="1" applyProtection="1">
      <alignment horizontal="center" vertical="center"/>
      <protection locked="0"/>
    </xf>
    <xf numFmtId="0" fontId="24" fillId="3" borderId="59" xfId="2" applyFont="1" applyFill="1" applyBorder="1" applyAlignment="1" applyProtection="1">
      <alignment horizontal="center" vertical="center"/>
      <protection locked="0"/>
    </xf>
    <xf numFmtId="0" fontId="24" fillId="3" borderId="56" xfId="2" applyFont="1" applyFill="1" applyBorder="1" applyAlignment="1" applyProtection="1">
      <alignment horizontal="center" vertical="center"/>
      <protection locked="0"/>
    </xf>
    <xf numFmtId="0" fontId="24" fillId="3" borderId="81" xfId="2" applyFont="1" applyFill="1" applyBorder="1" applyAlignment="1" applyProtection="1">
      <alignment horizontal="center" vertical="center"/>
      <protection locked="0"/>
    </xf>
    <xf numFmtId="177" fontId="30" fillId="3" borderId="30" xfId="0" applyNumberFormat="1" applyFont="1" applyFill="1" applyBorder="1" applyAlignment="1" applyProtection="1">
      <alignment horizontal="right" vertical="center"/>
      <protection locked="0"/>
    </xf>
    <xf numFmtId="177" fontId="30" fillId="3" borderId="6" xfId="0" applyNumberFormat="1" applyFont="1" applyFill="1" applyBorder="1" applyAlignment="1" applyProtection="1">
      <alignment horizontal="right" vertical="center"/>
      <protection locked="0"/>
    </xf>
    <xf numFmtId="0" fontId="25" fillId="0" borderId="9" xfId="2" applyFont="1" applyBorder="1" applyAlignment="1" applyProtection="1">
      <alignment horizontal="center" vertical="center" shrinkToFit="1"/>
      <protection locked="0"/>
    </xf>
    <xf numFmtId="0" fontId="25" fillId="0" borderId="38" xfId="2" applyFont="1" applyBorder="1" applyAlignment="1" applyProtection="1">
      <alignment horizontal="center" vertical="center" shrinkToFit="1"/>
      <protection locked="0"/>
    </xf>
    <xf numFmtId="0" fontId="24" fillId="3" borderId="161" xfId="2" applyFont="1" applyFill="1" applyBorder="1" applyAlignment="1" applyProtection="1">
      <alignment horizontal="center" vertical="center"/>
      <protection locked="0"/>
    </xf>
    <xf numFmtId="177" fontId="30" fillId="3" borderId="187" xfId="0" applyNumberFormat="1" applyFont="1" applyFill="1" applyBorder="1" applyAlignment="1" applyProtection="1">
      <alignment horizontal="right" vertical="center"/>
      <protection locked="0"/>
    </xf>
    <xf numFmtId="177" fontId="30" fillId="3" borderId="126" xfId="0" applyNumberFormat="1" applyFont="1" applyFill="1" applyBorder="1" applyAlignment="1" applyProtection="1">
      <alignment horizontal="right" vertical="center"/>
      <protection locked="0"/>
    </xf>
    <xf numFmtId="0" fontId="25" fillId="0" borderId="125" xfId="2" applyFont="1" applyBorder="1" applyAlignment="1" applyProtection="1">
      <alignment horizontal="center" vertical="center" shrinkToFit="1"/>
      <protection locked="0"/>
    </xf>
    <xf numFmtId="0" fontId="25" fillId="0" borderId="188" xfId="2" applyFont="1" applyBorder="1" applyAlignment="1" applyProtection="1">
      <alignment horizontal="center" vertical="center" shrinkToFit="1"/>
      <protection locked="0"/>
    </xf>
    <xf numFmtId="0" fontId="25" fillId="0" borderId="187" xfId="2" applyFont="1" applyBorder="1" applyAlignment="1" applyProtection="1">
      <alignment horizontal="center" vertical="center" shrinkToFit="1"/>
      <protection locked="0"/>
    </xf>
    <xf numFmtId="0" fontId="25" fillId="0" borderId="136" xfId="2" applyFont="1" applyBorder="1" applyAlignment="1" applyProtection="1">
      <alignment horizontal="center" vertical="center" shrinkToFit="1"/>
      <protection locked="0"/>
    </xf>
    <xf numFmtId="0" fontId="24" fillId="3" borderId="161" xfId="2" applyFont="1" applyFill="1" applyBorder="1" applyAlignment="1" applyProtection="1">
      <alignment horizontal="center" vertical="center" shrinkToFit="1"/>
      <protection locked="0"/>
    </xf>
    <xf numFmtId="0" fontId="24" fillId="3" borderId="39" xfId="2" applyFont="1" applyFill="1" applyBorder="1" applyAlignment="1" applyProtection="1">
      <alignment horizontal="center" vertical="center" shrinkToFit="1"/>
      <protection locked="0"/>
    </xf>
    <xf numFmtId="0" fontId="24" fillId="3" borderId="56" xfId="2" applyFont="1" applyFill="1" applyBorder="1" applyAlignment="1" applyProtection="1">
      <alignment horizontal="center" vertical="center" shrinkToFit="1"/>
      <protection locked="0"/>
    </xf>
    <xf numFmtId="177" fontId="30" fillId="3" borderId="73" xfId="0" applyNumberFormat="1" applyFont="1" applyFill="1" applyBorder="1" applyAlignment="1" applyProtection="1">
      <alignment horizontal="right" vertical="center"/>
      <protection locked="0"/>
    </xf>
    <xf numFmtId="177" fontId="30" fillId="3" borderId="62" xfId="0" applyNumberFormat="1" applyFont="1" applyFill="1" applyBorder="1" applyAlignment="1" applyProtection="1">
      <alignment horizontal="right" vertical="center"/>
      <protection locked="0"/>
    </xf>
    <xf numFmtId="0" fontId="25" fillId="0" borderId="64" xfId="2" applyFont="1" applyBorder="1" applyAlignment="1" applyProtection="1">
      <alignment horizontal="center" vertical="center" shrinkToFit="1"/>
      <protection locked="0"/>
    </xf>
    <xf numFmtId="0" fontId="25" fillId="0" borderId="55" xfId="2" applyFont="1" applyBorder="1" applyAlignment="1" applyProtection="1">
      <alignment horizontal="center" vertical="center" shrinkToFit="1"/>
      <protection locked="0"/>
    </xf>
    <xf numFmtId="0" fontId="25" fillId="0" borderId="186" xfId="2" applyFont="1" applyBorder="1" applyAlignment="1" applyProtection="1">
      <alignment horizontal="center" vertical="center" shrinkToFit="1"/>
      <protection locked="0"/>
    </xf>
    <xf numFmtId="0" fontId="25" fillId="0" borderId="284" xfId="2" applyFont="1" applyBorder="1" applyAlignment="1" applyProtection="1">
      <alignment horizontal="center" vertical="center" shrinkToFit="1"/>
      <protection locked="0"/>
    </xf>
    <xf numFmtId="0" fontId="30" fillId="3" borderId="29" xfId="2" applyFont="1" applyFill="1" applyBorder="1" applyAlignment="1" applyProtection="1">
      <alignment horizontal="center" vertical="center" shrinkToFit="1"/>
      <protection locked="0"/>
    </xf>
    <xf numFmtId="0" fontId="30" fillId="3" borderId="4" xfId="2" applyFont="1" applyFill="1" applyBorder="1" applyAlignment="1" applyProtection="1">
      <alignment horizontal="center" vertical="center" shrinkToFit="1"/>
      <protection locked="0"/>
    </xf>
    <xf numFmtId="0" fontId="30" fillId="3" borderId="27" xfId="2" applyFont="1" applyFill="1" applyBorder="1" applyAlignment="1" applyProtection="1">
      <alignment horizontal="center" vertical="center" shrinkToFit="1"/>
      <protection locked="0"/>
    </xf>
    <xf numFmtId="0" fontId="30" fillId="3" borderId="30" xfId="2" applyFont="1" applyFill="1" applyBorder="1" applyAlignment="1" applyProtection="1">
      <alignment horizontal="center" vertical="center" shrinkToFit="1"/>
      <protection locked="0"/>
    </xf>
    <xf numFmtId="0" fontId="30" fillId="3" borderId="0" xfId="2" applyFont="1" applyFill="1" applyBorder="1" applyAlignment="1" applyProtection="1">
      <alignment horizontal="center" vertical="center" shrinkToFit="1"/>
      <protection locked="0"/>
    </xf>
    <xf numFmtId="0" fontId="30" fillId="3" borderId="38" xfId="2" applyFont="1" applyFill="1" applyBorder="1" applyAlignment="1" applyProtection="1">
      <alignment horizontal="center" vertical="center" shrinkToFit="1"/>
      <protection locked="0"/>
    </xf>
    <xf numFmtId="0" fontId="30" fillId="3" borderId="196" xfId="2" applyFont="1" applyFill="1" applyBorder="1" applyAlignment="1" applyProtection="1">
      <alignment horizontal="center" vertical="center" shrinkToFit="1"/>
      <protection locked="0"/>
    </xf>
    <xf numFmtId="0" fontId="30" fillId="3" borderId="88" xfId="2" applyFont="1" applyFill="1" applyBorder="1" applyAlignment="1" applyProtection="1">
      <alignment horizontal="center" vertical="center" shrinkToFit="1"/>
      <protection locked="0"/>
    </xf>
    <xf numFmtId="0" fontId="30" fillId="3" borderId="231" xfId="2" applyFont="1" applyFill="1" applyBorder="1" applyAlignment="1" applyProtection="1">
      <alignment horizontal="center" vertical="center" shrinkToFit="1"/>
      <protection locked="0"/>
    </xf>
    <xf numFmtId="177" fontId="30" fillId="3" borderId="31" xfId="0" applyNumberFormat="1" applyFont="1" applyFill="1" applyBorder="1" applyAlignment="1" applyProtection="1">
      <alignment horizontal="right" vertical="center"/>
      <protection locked="0"/>
    </xf>
    <xf numFmtId="177" fontId="30" fillId="3" borderId="12" xfId="0" applyNumberFormat="1" applyFont="1" applyFill="1" applyBorder="1" applyAlignment="1" applyProtection="1">
      <alignment horizontal="right" vertical="center"/>
      <protection locked="0"/>
    </xf>
    <xf numFmtId="0" fontId="25" fillId="0" borderId="10" xfId="2" applyFont="1" applyBorder="1" applyAlignment="1" applyProtection="1">
      <alignment horizontal="center" vertical="center" shrinkToFit="1"/>
      <protection locked="0"/>
    </xf>
    <xf numFmtId="0" fontId="25" fillId="0" borderId="28" xfId="2" applyFont="1" applyBorder="1" applyAlignment="1" applyProtection="1">
      <alignment horizontal="center" vertical="center" shrinkToFit="1"/>
      <protection locked="0"/>
    </xf>
    <xf numFmtId="0" fontId="25" fillId="0" borderId="296" xfId="2" applyFont="1" applyBorder="1" applyAlignment="1" applyProtection="1">
      <alignment horizontal="center" vertical="center" shrinkToFit="1"/>
      <protection locked="0"/>
    </xf>
    <xf numFmtId="0" fontId="25" fillId="0" borderId="184" xfId="2" applyFont="1" applyBorder="1" applyAlignment="1" applyProtection="1">
      <alignment horizontal="center" vertical="center" shrinkToFit="1"/>
      <protection locked="0"/>
    </xf>
    <xf numFmtId="0" fontId="30" fillId="3" borderId="197" xfId="2" applyFont="1" applyFill="1" applyBorder="1" applyAlignment="1" applyProtection="1">
      <alignment horizontal="center" vertical="center" shrinkToFit="1"/>
      <protection locked="0"/>
    </xf>
    <xf numFmtId="0" fontId="30" fillId="3" borderId="43" xfId="2" applyFont="1" applyFill="1" applyBorder="1" applyAlignment="1" applyProtection="1">
      <alignment horizontal="center" vertical="center" shrinkToFit="1"/>
      <protection locked="0"/>
    </xf>
    <xf numFmtId="0" fontId="30" fillId="3" borderId="298" xfId="2" applyFont="1" applyFill="1" applyBorder="1" applyAlignment="1" applyProtection="1">
      <alignment horizontal="center" vertical="center" shrinkToFit="1"/>
      <protection locked="0"/>
    </xf>
    <xf numFmtId="0" fontId="30" fillId="3" borderId="73" xfId="2" applyFont="1" applyFill="1" applyBorder="1" applyAlignment="1" applyProtection="1">
      <alignment horizontal="center" vertical="center" shrinkToFit="1"/>
      <protection locked="0"/>
    </xf>
    <xf numFmtId="0" fontId="30" fillId="3" borderId="1" xfId="2" applyFont="1" applyFill="1" applyBorder="1" applyAlignment="1" applyProtection="1">
      <alignment horizontal="center" vertical="center" shrinkToFit="1"/>
      <protection locked="0"/>
    </xf>
    <xf numFmtId="0" fontId="30" fillId="3" borderId="55" xfId="2" applyFont="1" applyFill="1" applyBorder="1" applyAlignment="1" applyProtection="1">
      <alignment horizontal="center" vertical="center" shrinkToFit="1"/>
      <protection locked="0"/>
    </xf>
    <xf numFmtId="0" fontId="28" fillId="3" borderId="90" xfId="2" applyFont="1" applyFill="1" applyBorder="1" applyAlignment="1" applyProtection="1">
      <alignment horizontal="center" vertical="center" wrapText="1" shrinkToFit="1"/>
      <protection locked="0"/>
    </xf>
    <xf numFmtId="0" fontId="28" fillId="3" borderId="89" xfId="2" applyFont="1" applyFill="1" applyBorder="1" applyAlignment="1" applyProtection="1">
      <alignment horizontal="center" vertical="center" wrapText="1" shrinkToFit="1"/>
      <protection locked="0"/>
    </xf>
    <xf numFmtId="0" fontId="28" fillId="3" borderId="236" xfId="2" applyFont="1" applyFill="1" applyBorder="1" applyAlignment="1" applyProtection="1">
      <alignment horizontal="center" vertical="center" wrapText="1" shrinkToFit="1"/>
      <protection locked="0"/>
    </xf>
    <xf numFmtId="0" fontId="30" fillId="3" borderId="187" xfId="2" applyFont="1" applyFill="1" applyBorder="1" applyAlignment="1" applyProtection="1">
      <alignment horizontal="center" vertical="center" wrapText="1" shrinkToFit="1"/>
      <protection locked="0"/>
    </xf>
    <xf numFmtId="0" fontId="30" fillId="3" borderId="42" xfId="2" applyFont="1" applyFill="1" applyBorder="1" applyAlignment="1" applyProtection="1">
      <alignment horizontal="center" vertical="center" wrapText="1" shrinkToFit="1"/>
      <protection locked="0"/>
    </xf>
    <xf numFmtId="0" fontId="30" fillId="3" borderId="188" xfId="2" applyFont="1" applyFill="1" applyBorder="1" applyAlignment="1" applyProtection="1">
      <alignment horizontal="center" vertical="center" wrapText="1" shrinkToFit="1"/>
      <protection locked="0"/>
    </xf>
    <xf numFmtId="0" fontId="24" fillId="3" borderId="296" xfId="2" applyFont="1" applyFill="1" applyBorder="1" applyAlignment="1" applyProtection="1">
      <alignment horizontal="center" vertical="center" shrinkToFit="1"/>
      <protection locked="0"/>
    </xf>
    <xf numFmtId="0" fontId="24" fillId="3" borderId="91" xfId="2" applyFont="1" applyFill="1" applyBorder="1" applyAlignment="1" applyProtection="1">
      <alignment horizontal="center" vertical="center" shrinkToFit="1"/>
      <protection locked="0"/>
    </xf>
    <xf numFmtId="0" fontId="24" fillId="3" borderId="297" xfId="2" applyFont="1" applyFill="1" applyBorder="1" applyAlignment="1" applyProtection="1">
      <alignment horizontal="center" vertical="center" shrinkToFit="1"/>
      <protection locked="0"/>
    </xf>
    <xf numFmtId="0" fontId="28" fillId="3" borderId="204" xfId="2" applyFont="1" applyFill="1" applyBorder="1" applyAlignment="1" applyProtection="1">
      <alignment horizontal="center" vertical="center" wrapText="1" shrinkToFit="1"/>
      <protection locked="0"/>
    </xf>
    <xf numFmtId="0" fontId="28" fillId="3" borderId="40" xfId="2" applyFont="1" applyFill="1" applyBorder="1" applyAlignment="1" applyProtection="1">
      <alignment horizontal="center" vertical="center" wrapText="1" shrinkToFit="1"/>
      <protection locked="0"/>
    </xf>
    <xf numFmtId="0" fontId="28" fillId="3" borderId="41" xfId="2" applyFont="1" applyFill="1" applyBorder="1" applyAlignment="1" applyProtection="1">
      <alignment horizontal="center" vertical="center" wrapText="1" shrinkToFit="1"/>
      <protection locked="0"/>
    </xf>
    <xf numFmtId="0" fontId="30" fillId="3" borderId="296" xfId="2" applyFont="1" applyFill="1" applyBorder="1" applyAlignment="1" applyProtection="1">
      <alignment horizontal="center" vertical="center" shrinkToFit="1"/>
      <protection locked="0"/>
    </xf>
    <xf numFmtId="0" fontId="30" fillId="3" borderId="91" xfId="2" applyFont="1" applyFill="1" applyBorder="1" applyAlignment="1" applyProtection="1">
      <alignment horizontal="center" vertical="center" shrinkToFit="1"/>
      <protection locked="0"/>
    </xf>
    <xf numFmtId="0" fontId="30" fillId="3" borderId="297" xfId="2" applyFont="1" applyFill="1" applyBorder="1" applyAlignment="1" applyProtection="1">
      <alignment horizontal="center" vertical="center" shrinkToFit="1"/>
      <protection locked="0"/>
    </xf>
    <xf numFmtId="0" fontId="24" fillId="3" borderId="53" xfId="2" applyFont="1" applyFill="1" applyBorder="1" applyAlignment="1" applyProtection="1">
      <alignment horizontal="center" vertical="center" wrapText="1" shrinkToFit="1"/>
      <protection locked="0"/>
    </xf>
    <xf numFmtId="0" fontId="24" fillId="3" borderId="45" xfId="2" applyFont="1" applyFill="1" applyBorder="1" applyAlignment="1" applyProtection="1">
      <alignment horizontal="center" vertical="center" wrapText="1" shrinkToFit="1"/>
      <protection locked="0"/>
    </xf>
    <xf numFmtId="0" fontId="24" fillId="3" borderId="47" xfId="2" applyFont="1" applyFill="1" applyBorder="1" applyAlignment="1" applyProtection="1">
      <alignment horizontal="center" vertical="center" shrinkToFit="1"/>
      <protection locked="0"/>
    </xf>
    <xf numFmtId="177" fontId="30" fillId="3" borderId="29" xfId="4" applyNumberFormat="1" applyFont="1" applyFill="1" applyBorder="1" applyAlignment="1" applyProtection="1">
      <alignment horizontal="right" vertical="center"/>
      <protection locked="0"/>
    </xf>
    <xf numFmtId="177" fontId="30" fillId="3" borderId="13" xfId="4" applyNumberFormat="1" applyFont="1" applyFill="1" applyBorder="1" applyAlignment="1" applyProtection="1">
      <alignment horizontal="right" vertical="center"/>
      <protection locked="0"/>
    </xf>
    <xf numFmtId="0" fontId="25" fillId="0" borderId="37" xfId="2" applyFont="1" applyBorder="1" applyAlignment="1" applyProtection="1">
      <alignment horizontal="center" vertical="center" shrinkToFit="1"/>
      <protection locked="0"/>
    </xf>
    <xf numFmtId="0" fontId="25" fillId="0" borderId="27" xfId="2" applyFont="1" applyBorder="1" applyAlignment="1" applyProtection="1">
      <alignment horizontal="center" vertical="center" shrinkToFit="1"/>
      <protection locked="0"/>
    </xf>
    <xf numFmtId="0" fontId="39" fillId="0" borderId="1" xfId="2" applyFont="1" applyBorder="1" applyAlignment="1">
      <alignment horizontal="center"/>
    </xf>
    <xf numFmtId="0" fontId="33" fillId="4" borderId="50" xfId="2" applyFont="1" applyFill="1" applyBorder="1" applyAlignment="1" applyProtection="1">
      <alignment horizontal="center" vertical="center"/>
      <protection locked="0"/>
    </xf>
    <xf numFmtId="0" fontId="33" fillId="4" borderId="51" xfId="2" applyFont="1" applyFill="1" applyBorder="1" applyAlignment="1" applyProtection="1">
      <alignment horizontal="center" vertical="center"/>
      <protection locked="0"/>
    </xf>
    <xf numFmtId="0" fontId="33" fillId="4" borderId="59" xfId="2" applyFont="1" applyFill="1" applyBorder="1" applyAlignment="1" applyProtection="1">
      <alignment horizontal="center" vertical="center"/>
      <protection locked="0"/>
    </xf>
    <xf numFmtId="0" fontId="33" fillId="4" borderId="56" xfId="2" applyFont="1" applyFill="1" applyBorder="1" applyAlignment="1" applyProtection="1">
      <alignment horizontal="center" vertical="center"/>
      <protection locked="0"/>
    </xf>
    <xf numFmtId="0" fontId="49" fillId="4" borderId="70" xfId="0" applyFont="1" applyFill="1" applyBorder="1" applyAlignment="1" applyProtection="1">
      <alignment horizontal="center" vertical="center"/>
      <protection locked="0"/>
    </xf>
    <xf numFmtId="0" fontId="49" fillId="4" borderId="132" xfId="0" applyFont="1" applyFill="1" applyBorder="1" applyAlignment="1" applyProtection="1">
      <alignment horizontal="center" vertical="center"/>
      <protection locked="0"/>
    </xf>
    <xf numFmtId="0" fontId="49" fillId="4" borderId="73" xfId="0" applyFont="1" applyFill="1" applyBorder="1" applyAlignment="1" applyProtection="1">
      <alignment horizontal="center" vertical="center"/>
      <protection locked="0"/>
    </xf>
    <xf numFmtId="0" fontId="49" fillId="4" borderId="62" xfId="0" applyFont="1" applyFill="1" applyBorder="1" applyAlignment="1" applyProtection="1">
      <alignment horizontal="center" vertical="center"/>
      <protection locked="0"/>
    </xf>
    <xf numFmtId="0" fontId="38" fillId="4" borderId="112" xfId="2" applyFont="1" applyFill="1" applyBorder="1" applyAlignment="1" applyProtection="1">
      <alignment horizontal="center" vertical="center" wrapText="1"/>
      <protection locked="0"/>
    </xf>
    <xf numFmtId="0" fontId="38" fillId="4" borderId="71" xfId="2" applyFont="1" applyFill="1" applyBorder="1" applyAlignment="1" applyProtection="1">
      <alignment horizontal="center" vertical="center" wrapText="1"/>
      <protection locked="0"/>
    </xf>
    <xf numFmtId="0" fontId="38" fillId="4" borderId="64" xfId="2" applyFont="1" applyFill="1" applyBorder="1" applyAlignment="1" applyProtection="1">
      <alignment horizontal="center" vertical="center" wrapText="1"/>
      <protection locked="0"/>
    </xf>
    <xf numFmtId="0" fontId="38" fillId="4" borderId="55" xfId="2" applyFont="1" applyFill="1" applyBorder="1" applyAlignment="1" applyProtection="1">
      <alignment horizontal="center" vertical="center" wrapText="1"/>
      <protection locked="0"/>
    </xf>
    <xf numFmtId="0" fontId="24" fillId="3" borderId="105" xfId="2" applyFont="1" applyFill="1" applyBorder="1" applyAlignment="1" applyProtection="1">
      <alignment horizontal="center" vertical="center" wrapText="1" shrinkToFit="1"/>
      <protection locked="0"/>
    </xf>
    <xf numFmtId="0" fontId="24" fillId="3" borderId="39" xfId="2" applyFont="1" applyFill="1" applyBorder="1" applyAlignment="1" applyProtection="1">
      <alignment horizontal="center" vertical="center" wrapText="1" shrinkToFit="1"/>
      <protection locked="0"/>
    </xf>
    <xf numFmtId="0" fontId="24" fillId="3" borderId="102" xfId="2" applyFont="1" applyFill="1" applyBorder="1" applyAlignment="1" applyProtection="1">
      <alignment horizontal="center" vertical="center" wrapText="1" shrinkToFit="1"/>
      <protection locked="0"/>
    </xf>
    <xf numFmtId="0" fontId="24" fillId="3" borderId="47" xfId="2" applyFont="1" applyFill="1" applyBorder="1" applyAlignment="1" applyProtection="1">
      <alignment horizontal="center" vertical="center" wrapText="1" shrinkToFit="1"/>
      <protection locked="0"/>
    </xf>
    <xf numFmtId="0" fontId="30" fillId="3" borderId="81" xfId="2" applyFont="1" applyFill="1" applyBorder="1" applyAlignment="1" applyProtection="1">
      <alignment horizontal="center" vertical="center" shrinkToFit="1"/>
      <protection locked="0"/>
    </xf>
    <xf numFmtId="177" fontId="30" fillId="3" borderId="30" xfId="4" applyNumberFormat="1" applyFont="1" applyFill="1" applyBorder="1" applyAlignment="1" applyProtection="1">
      <alignment horizontal="right" vertical="center"/>
      <protection locked="0"/>
    </xf>
    <xf numFmtId="177" fontId="30" fillId="3" borderId="6" xfId="4" applyNumberFormat="1" applyFont="1" applyFill="1" applyBorder="1" applyAlignment="1" applyProtection="1">
      <alignment horizontal="right" vertical="center"/>
      <protection locked="0"/>
    </xf>
    <xf numFmtId="0" fontId="24" fillId="3" borderId="161" xfId="2" applyFont="1" applyFill="1" applyBorder="1" applyAlignment="1" applyProtection="1">
      <alignment horizontal="center" vertical="center" wrapText="1"/>
      <protection locked="0"/>
    </xf>
    <xf numFmtId="0" fontId="33" fillId="4" borderId="70" xfId="2" applyFont="1" applyFill="1" applyBorder="1" applyAlignment="1" applyProtection="1">
      <alignment horizontal="center" vertical="center"/>
      <protection locked="0"/>
    </xf>
    <xf numFmtId="0" fontId="33" fillId="4" borderId="8" xfId="2" applyFont="1" applyFill="1" applyBorder="1" applyAlignment="1" applyProtection="1">
      <alignment horizontal="center" vertical="center"/>
      <protection locked="0"/>
    </xf>
    <xf numFmtId="0" fontId="33" fillId="4" borderId="71" xfId="2" applyFont="1" applyFill="1" applyBorder="1" applyAlignment="1" applyProtection="1">
      <alignment horizontal="center" vertical="center"/>
      <protection locked="0"/>
    </xf>
    <xf numFmtId="0" fontId="33" fillId="4" borderId="73" xfId="2" applyFont="1" applyFill="1" applyBorder="1" applyAlignment="1" applyProtection="1">
      <alignment horizontal="center" vertical="center"/>
      <protection locked="0"/>
    </xf>
    <xf numFmtId="0" fontId="33" fillId="4" borderId="1" xfId="2" applyFont="1" applyFill="1" applyBorder="1" applyAlignment="1" applyProtection="1">
      <alignment horizontal="center" vertical="center"/>
      <protection locked="0"/>
    </xf>
    <xf numFmtId="0" fontId="33" fillId="4" borderId="55" xfId="2" applyFont="1" applyFill="1" applyBorder="1" applyAlignment="1" applyProtection="1">
      <alignment horizontal="center" vertical="center"/>
      <protection locked="0"/>
    </xf>
    <xf numFmtId="0" fontId="30" fillId="0" borderId="0" xfId="3" applyNumberFormat="1" applyFont="1" applyBorder="1" applyAlignment="1">
      <alignment horizontal="center" vertical="top"/>
    </xf>
    <xf numFmtId="0" fontId="36" fillId="0" borderId="11" xfId="2" applyFont="1" applyBorder="1" applyAlignment="1">
      <alignment horizontal="left"/>
    </xf>
    <xf numFmtId="0" fontId="30" fillId="4" borderId="29" xfId="2" applyFont="1" applyFill="1" applyBorder="1" applyAlignment="1">
      <alignment horizontal="center" vertical="center"/>
    </xf>
    <xf numFmtId="0" fontId="30" fillId="4" borderId="4" xfId="2" applyFont="1" applyFill="1" applyBorder="1" applyAlignment="1">
      <alignment horizontal="center" vertical="center"/>
    </xf>
    <xf numFmtId="0" fontId="30" fillId="4" borderId="27" xfId="2" applyFont="1" applyFill="1" applyBorder="1" applyAlignment="1">
      <alignment horizontal="center" vertical="center"/>
    </xf>
    <xf numFmtId="0" fontId="30" fillId="0" borderId="191" xfId="2" applyFont="1" applyBorder="1" applyAlignment="1">
      <alignment horizontal="left" vertical="center"/>
    </xf>
    <xf numFmtId="0" fontId="30" fillId="0" borderId="45" xfId="2" applyFont="1" applyBorder="1" applyAlignment="1">
      <alignment horizontal="left" vertical="center"/>
    </xf>
    <xf numFmtId="0" fontId="30" fillId="0" borderId="54" xfId="2" applyFont="1" applyBorder="1" applyAlignment="1">
      <alignment horizontal="left" vertical="center"/>
    </xf>
    <xf numFmtId="0" fontId="24" fillId="0" borderId="74" xfId="2" applyFont="1" applyBorder="1" applyAlignment="1">
      <alignment horizontal="center" vertical="center"/>
    </xf>
    <xf numFmtId="0" fontId="24" fillId="0" borderId="76" xfId="2" applyFont="1" applyBorder="1" applyAlignment="1">
      <alignment horizontal="center" vertical="center"/>
    </xf>
    <xf numFmtId="0" fontId="25" fillId="4" borderId="134" xfId="2" applyFont="1" applyFill="1" applyBorder="1" applyAlignment="1">
      <alignment horizontal="center" vertical="center" textRotation="255"/>
    </xf>
    <xf numFmtId="0" fontId="25" fillId="4" borderId="108" xfId="2" applyFont="1" applyFill="1" applyBorder="1" applyAlignment="1">
      <alignment horizontal="center" vertical="center" textRotation="255"/>
    </xf>
    <xf numFmtId="0" fontId="25" fillId="4" borderId="138" xfId="2" applyFont="1" applyFill="1" applyBorder="1" applyAlignment="1">
      <alignment horizontal="center" vertical="center" textRotation="255"/>
    </xf>
    <xf numFmtId="0" fontId="27" fillId="4" borderId="30" xfId="2" applyFont="1" applyFill="1" applyBorder="1" applyAlignment="1">
      <alignment horizontal="left" vertical="center" wrapText="1"/>
    </xf>
    <xf numFmtId="0" fontId="27" fillId="4" borderId="6" xfId="2" applyFont="1" applyFill="1" applyBorder="1" applyAlignment="1">
      <alignment horizontal="left" vertical="center" wrapText="1"/>
    </xf>
    <xf numFmtId="0" fontId="27" fillId="4" borderId="73" xfId="2" applyFont="1" applyFill="1" applyBorder="1" applyAlignment="1">
      <alignment horizontal="left" vertical="center" wrapText="1"/>
    </xf>
    <xf numFmtId="0" fontId="27" fillId="4" borderId="62" xfId="2" applyFont="1" applyFill="1" applyBorder="1" applyAlignment="1">
      <alignment horizontal="left" vertical="center" wrapText="1"/>
    </xf>
    <xf numFmtId="0" fontId="30" fillId="0" borderId="0" xfId="3" applyNumberFormat="1" applyFont="1" applyFill="1" applyBorder="1" applyAlignment="1">
      <alignment horizontal="center" vertical="top"/>
    </xf>
    <xf numFmtId="0" fontId="30" fillId="4" borderId="29" xfId="2" applyFont="1" applyFill="1" applyBorder="1" applyAlignment="1">
      <alignment horizontal="center" vertical="center" wrapText="1"/>
    </xf>
    <xf numFmtId="0" fontId="30" fillId="4" borderId="13" xfId="2" applyFont="1" applyFill="1" applyBorder="1" applyAlignment="1">
      <alignment horizontal="center" vertical="center" wrapText="1"/>
    </xf>
    <xf numFmtId="0" fontId="30" fillId="4" borderId="30" xfId="2" applyFont="1" applyFill="1" applyBorder="1" applyAlignment="1">
      <alignment horizontal="center" vertical="center" wrapText="1"/>
    </xf>
    <xf numFmtId="0" fontId="30" fillId="4" borderId="6" xfId="2" applyFont="1" applyFill="1" applyBorder="1" applyAlignment="1">
      <alignment horizontal="center" vertical="center" wrapText="1"/>
    </xf>
    <xf numFmtId="0" fontId="25" fillId="0" borderId="195" xfId="2" applyFont="1" applyFill="1" applyBorder="1" applyAlignment="1">
      <alignment horizontal="center" vertical="center" shrinkToFit="1"/>
    </xf>
    <xf numFmtId="0" fontId="25" fillId="0" borderId="75" xfId="2" applyFont="1" applyFill="1" applyBorder="1" applyAlignment="1">
      <alignment horizontal="center" vertical="center" shrinkToFit="1"/>
    </xf>
    <xf numFmtId="0" fontId="25" fillId="0" borderId="76" xfId="2" applyFont="1" applyFill="1" applyBorder="1" applyAlignment="1">
      <alignment horizontal="center" vertical="center" shrinkToFit="1"/>
    </xf>
    <xf numFmtId="0" fontId="30" fillId="4" borderId="56" xfId="2" applyFont="1" applyFill="1" applyBorder="1" applyAlignment="1">
      <alignment horizontal="center" vertical="center" shrinkToFit="1"/>
    </xf>
    <xf numFmtId="0" fontId="30" fillId="4" borderId="99" xfId="2" applyFont="1" applyFill="1" applyBorder="1" applyAlignment="1">
      <alignment horizontal="center" vertical="center" shrinkToFit="1"/>
    </xf>
    <xf numFmtId="177" fontId="28" fillId="0" borderId="158" xfId="2" applyNumberFormat="1" applyFont="1" applyFill="1" applyBorder="1" applyAlignment="1">
      <alignment horizontal="left" vertical="center" shrinkToFit="1"/>
    </xf>
    <xf numFmtId="177" fontId="28" fillId="0" borderId="183" xfId="2" applyNumberFormat="1" applyFont="1" applyFill="1" applyBorder="1" applyAlignment="1">
      <alignment horizontal="left" vertical="center" shrinkToFit="1"/>
    </xf>
    <xf numFmtId="0" fontId="30" fillId="4" borderId="74" xfId="2" applyFont="1" applyFill="1" applyBorder="1" applyAlignment="1">
      <alignment horizontal="center" vertical="center"/>
    </xf>
    <xf numFmtId="0" fontId="30" fillId="4" borderId="75" xfId="2" applyFont="1" applyFill="1" applyBorder="1" applyAlignment="1">
      <alignment horizontal="center" vertical="center"/>
    </xf>
    <xf numFmtId="0" fontId="30" fillId="4" borderId="111" xfId="2" applyFont="1" applyFill="1" applyBorder="1" applyAlignment="1">
      <alignment horizontal="center" vertical="center"/>
    </xf>
    <xf numFmtId="178" fontId="25" fillId="0" borderId="75" xfId="2" applyNumberFormat="1" applyFont="1" applyFill="1" applyBorder="1" applyAlignment="1">
      <alignment horizontal="center" vertical="center"/>
    </xf>
    <xf numFmtId="178" fontId="25" fillId="0" borderId="76" xfId="2" applyNumberFormat="1" applyFont="1" applyFill="1" applyBorder="1" applyAlignment="1">
      <alignment horizontal="center" vertical="center"/>
    </xf>
    <xf numFmtId="0" fontId="24" fillId="4" borderId="146" xfId="2" applyFont="1" applyFill="1" applyBorder="1" applyAlignment="1">
      <alignment horizontal="center" vertical="center"/>
    </xf>
    <xf numFmtId="0" fontId="24" fillId="4" borderId="147" xfId="2" applyFont="1" applyFill="1" applyBorder="1" applyAlignment="1">
      <alignment horizontal="center" vertical="center"/>
    </xf>
    <xf numFmtId="0" fontId="24" fillId="4" borderId="110" xfId="2" applyFont="1" applyFill="1" applyBorder="1" applyAlignment="1">
      <alignment horizontal="center" vertical="center"/>
    </xf>
    <xf numFmtId="0" fontId="33" fillId="0" borderId="0" xfId="3" applyNumberFormat="1" applyFont="1" applyFill="1" applyBorder="1" applyAlignment="1">
      <alignment horizontal="center" vertical="center" shrinkToFit="1"/>
    </xf>
    <xf numFmtId="0" fontId="30" fillId="0" borderId="9" xfId="3" applyNumberFormat="1" applyFont="1" applyBorder="1" applyAlignment="1">
      <alignment horizontal="left" vertical="center"/>
    </xf>
    <xf numFmtId="0" fontId="30" fillId="0" borderId="0" xfId="3" applyNumberFormat="1" applyFont="1" applyBorder="1" applyAlignment="1">
      <alignment horizontal="left" vertical="center"/>
    </xf>
    <xf numFmtId="0" fontId="30" fillId="4" borderId="51" xfId="2" applyFont="1" applyFill="1" applyBorder="1" applyAlignment="1">
      <alignment horizontal="center" vertical="center" wrapText="1" shrinkToFit="1"/>
    </xf>
    <xf numFmtId="0" fontId="30" fillId="4" borderId="97" xfId="2" applyFont="1" applyFill="1" applyBorder="1" applyAlignment="1">
      <alignment horizontal="center" vertical="center" shrinkToFit="1"/>
    </xf>
    <xf numFmtId="0" fontId="30" fillId="4" borderId="39" xfId="2" applyFont="1" applyFill="1" applyBorder="1" applyAlignment="1">
      <alignment horizontal="center" vertical="center" shrinkToFit="1"/>
    </xf>
    <xf numFmtId="0" fontId="30" fillId="4" borderId="106" xfId="2" applyFont="1" applyFill="1" applyBorder="1" applyAlignment="1">
      <alignment horizontal="center" vertical="center" shrinkToFit="1"/>
    </xf>
    <xf numFmtId="0" fontId="30" fillId="4" borderId="45" xfId="2" applyFont="1" applyFill="1" applyBorder="1" applyAlignment="1">
      <alignment horizontal="center" vertical="center" shrinkToFit="1"/>
    </xf>
    <xf numFmtId="0" fontId="30" fillId="4" borderId="98" xfId="2" applyFont="1" applyFill="1" applyBorder="1" applyAlignment="1">
      <alignment horizontal="center" vertical="center" shrinkToFit="1"/>
    </xf>
    <xf numFmtId="0" fontId="30" fillId="0" borderId="123" xfId="2" applyFont="1" applyBorder="1" applyAlignment="1">
      <alignment horizontal="left" vertical="center" shrinkToFit="1"/>
    </xf>
    <xf numFmtId="0" fontId="30" fillId="0" borderId="89" xfId="2" applyFont="1" applyBorder="1" applyAlignment="1">
      <alignment horizontal="left" vertical="center" shrinkToFit="1"/>
    </xf>
    <xf numFmtId="0" fontId="29" fillId="0" borderId="63" xfId="2" applyFont="1" applyBorder="1" applyAlignment="1">
      <alignment horizontal="center" vertical="center" wrapText="1"/>
    </xf>
    <xf numFmtId="0" fontId="29" fillId="0" borderId="16" xfId="2" applyFont="1" applyBorder="1" applyAlignment="1">
      <alignment horizontal="center" vertical="center" wrapText="1"/>
    </xf>
    <xf numFmtId="0" fontId="29" fillId="0" borderId="119" xfId="2" applyFont="1" applyBorder="1" applyAlignment="1">
      <alignment horizontal="center" vertical="center" wrapText="1"/>
    </xf>
    <xf numFmtId="0" fontId="29" fillId="0" borderId="182" xfId="2" applyFont="1" applyBorder="1" applyAlignment="1">
      <alignment horizontal="center" vertical="center" wrapText="1"/>
    </xf>
    <xf numFmtId="0" fontId="29" fillId="0" borderId="122" xfId="2" applyFont="1" applyBorder="1" applyAlignment="1">
      <alignment horizontal="center" vertical="center" wrapText="1"/>
    </xf>
    <xf numFmtId="0" fontId="29" fillId="0" borderId="9"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18" xfId="2" applyFont="1" applyBorder="1" applyAlignment="1">
      <alignment horizontal="center" vertical="center" wrapText="1"/>
    </xf>
    <xf numFmtId="0" fontId="29" fillId="0" borderId="2" xfId="2" applyFont="1" applyBorder="1" applyAlignment="1">
      <alignment horizontal="center" vertical="center" wrapText="1"/>
    </xf>
    <xf numFmtId="0" fontId="29" fillId="0" borderId="6" xfId="2" applyFont="1" applyBorder="1" applyAlignment="1">
      <alignment horizontal="center" vertical="center" wrapText="1"/>
    </xf>
    <xf numFmtId="0" fontId="29" fillId="4" borderId="30" xfId="2" applyFont="1" applyFill="1" applyBorder="1" applyAlignment="1">
      <alignment horizontal="center" vertical="center" wrapText="1"/>
    </xf>
    <xf numFmtId="0" fontId="29" fillId="4" borderId="6" xfId="2" applyFont="1" applyFill="1" applyBorder="1" applyAlignment="1">
      <alignment horizontal="center" vertical="center" wrapText="1"/>
    </xf>
    <xf numFmtId="0" fontId="30" fillId="0" borderId="42" xfId="2" applyFont="1" applyBorder="1" applyAlignment="1">
      <alignment horizontal="center" vertical="center"/>
    </xf>
    <xf numFmtId="177" fontId="30" fillId="0" borderId="42" xfId="2" applyNumberFormat="1" applyFont="1" applyBorder="1" applyAlignment="1">
      <alignment horizontal="center" vertical="center"/>
    </xf>
    <xf numFmtId="0" fontId="30" fillId="0" borderId="125" xfId="2" applyFont="1" applyBorder="1" applyAlignment="1">
      <alignment horizontal="center" vertical="center"/>
    </xf>
    <xf numFmtId="0" fontId="30" fillId="4" borderId="29" xfId="2" applyFont="1" applyFill="1" applyBorder="1" applyAlignment="1">
      <alignment horizontal="center" wrapText="1"/>
    </xf>
    <xf numFmtId="0" fontId="30" fillId="4" borderId="13" xfId="2" applyFont="1" applyFill="1" applyBorder="1" applyAlignment="1">
      <alignment horizontal="center" wrapText="1"/>
    </xf>
    <xf numFmtId="0" fontId="30" fillId="4" borderId="30" xfId="2" applyFont="1" applyFill="1" applyBorder="1" applyAlignment="1">
      <alignment horizontal="center" wrapText="1"/>
    </xf>
    <xf numFmtId="0" fontId="30" fillId="4" borderId="6" xfId="2" applyFont="1" applyFill="1" applyBorder="1" applyAlignment="1">
      <alignment horizontal="center" wrapText="1"/>
    </xf>
    <xf numFmtId="0" fontId="29" fillId="0" borderId="60" xfId="2" applyFont="1" applyBorder="1" applyAlignment="1">
      <alignment horizontal="center" vertical="center" wrapText="1"/>
    </xf>
    <xf numFmtId="0" fontId="29" fillId="0" borderId="22" xfId="2" applyFont="1" applyBorder="1" applyAlignment="1">
      <alignment horizontal="center" vertical="center" wrapText="1"/>
    </xf>
    <xf numFmtId="0" fontId="30" fillId="0" borderId="22" xfId="3" applyNumberFormat="1" applyFont="1" applyBorder="1" applyAlignment="1">
      <alignment horizontal="center" vertical="top"/>
    </xf>
    <xf numFmtId="177" fontId="30" fillId="0" borderId="91" xfId="2" applyNumberFormat="1" applyFont="1" applyBorder="1" applyAlignment="1">
      <alignment horizontal="center" vertical="center"/>
    </xf>
    <xf numFmtId="0" fontId="30" fillId="0" borderId="91" xfId="2" applyFont="1" applyBorder="1" applyAlignment="1">
      <alignment horizontal="center" vertical="center" shrinkToFit="1"/>
    </xf>
    <xf numFmtId="0" fontId="38" fillId="0" borderId="117" xfId="2" applyFont="1" applyBorder="1" applyAlignment="1">
      <alignment horizontal="center" vertical="center" wrapText="1"/>
    </xf>
    <xf numFmtId="0" fontId="38" fillId="0" borderId="43" xfId="2" applyFont="1" applyBorder="1" applyAlignment="1">
      <alignment horizontal="center" vertical="center" wrapText="1"/>
    </xf>
    <xf numFmtId="0" fontId="38" fillId="0" borderId="58" xfId="2" applyFont="1" applyBorder="1" applyAlignment="1">
      <alignment horizontal="center" vertical="center" wrapText="1"/>
    </xf>
    <xf numFmtId="0" fontId="28" fillId="0" borderId="10" xfId="2" applyFont="1" applyBorder="1" applyAlignment="1">
      <alignment horizontal="center" vertical="top" shrinkToFit="1"/>
    </xf>
    <xf numFmtId="0" fontId="28" fillId="0" borderId="11" xfId="2" applyFont="1" applyBorder="1" applyAlignment="1">
      <alignment horizontal="center" vertical="top" shrinkToFit="1"/>
    </xf>
    <xf numFmtId="0" fontId="28" fillId="0" borderId="14" xfId="2" applyFont="1" applyBorder="1" applyAlignment="1">
      <alignment horizontal="center" vertical="top" shrinkToFit="1"/>
    </xf>
    <xf numFmtId="0" fontId="30" fillId="0" borderId="116" xfId="2" applyFont="1" applyBorder="1" applyAlignment="1">
      <alignment horizontal="center" vertical="center" shrinkToFit="1"/>
    </xf>
    <xf numFmtId="177" fontId="28" fillId="0" borderId="159" xfId="2" applyNumberFormat="1" applyFont="1" applyFill="1" applyBorder="1" applyAlignment="1">
      <alignment horizontal="left" vertical="center" shrinkToFit="1"/>
    </xf>
    <xf numFmtId="0" fontId="30" fillId="0" borderId="6" xfId="3" applyNumberFormat="1" applyFont="1" applyFill="1" applyBorder="1" applyAlignment="1">
      <alignment horizontal="center" vertical="top"/>
    </xf>
    <xf numFmtId="0" fontId="30" fillId="0" borderId="22" xfId="3" applyNumberFormat="1" applyFont="1" applyFill="1" applyBorder="1" applyAlignment="1">
      <alignment horizontal="center" vertical="top"/>
    </xf>
    <xf numFmtId="0" fontId="30" fillId="0" borderId="37" xfId="3" applyNumberFormat="1" applyFont="1" applyFill="1" applyBorder="1" applyAlignment="1">
      <alignment horizontal="left" vertical="center"/>
    </xf>
    <xf numFmtId="0" fontId="30" fillId="0" borderId="4" xfId="3" applyNumberFormat="1" applyFont="1" applyFill="1" applyBorder="1" applyAlignment="1">
      <alignment horizontal="left" vertical="center"/>
    </xf>
    <xf numFmtId="0" fontId="33" fillId="0" borderId="4" xfId="3" applyNumberFormat="1" applyFont="1" applyFill="1" applyBorder="1" applyAlignment="1">
      <alignment horizontal="center" vertical="center" shrinkToFit="1"/>
    </xf>
    <xf numFmtId="0" fontId="30" fillId="0" borderId="0" xfId="3" applyNumberFormat="1" applyFont="1" applyFill="1" applyBorder="1" applyAlignment="1">
      <alignment horizontal="left" vertical="center"/>
    </xf>
    <xf numFmtId="0" fontId="30" fillId="0" borderId="9" xfId="3" applyNumberFormat="1" applyFont="1" applyFill="1" applyBorder="1" applyAlignment="1">
      <alignment horizontal="left" vertical="center"/>
    </xf>
    <xf numFmtId="178" fontId="25" fillId="0" borderId="133" xfId="2" applyNumberFormat="1" applyFont="1" applyFill="1" applyBorder="1" applyAlignment="1">
      <alignment horizontal="center" vertical="center"/>
    </xf>
    <xf numFmtId="178" fontId="25" fillId="0" borderId="111" xfId="2" applyNumberFormat="1" applyFont="1" applyFill="1" applyBorder="1" applyAlignment="1">
      <alignment horizontal="center" vertical="center"/>
    </xf>
    <xf numFmtId="0" fontId="65" fillId="0" borderId="0" xfId="2" applyFont="1" applyAlignment="1">
      <alignment horizontal="left" vertical="center"/>
    </xf>
    <xf numFmtId="0" fontId="43" fillId="0" borderId="0" xfId="2" applyFont="1" applyAlignment="1">
      <alignment horizontal="center" vertical="top"/>
    </xf>
    <xf numFmtId="0" fontId="30" fillId="4" borderId="34" xfId="2" applyFont="1" applyFill="1" applyBorder="1" applyAlignment="1">
      <alignment horizontal="center" vertical="center"/>
    </xf>
    <xf numFmtId="0" fontId="30" fillId="4" borderId="5" xfId="2" applyFont="1" applyFill="1" applyBorder="1" applyAlignment="1">
      <alignment horizontal="center" vertical="center"/>
    </xf>
    <xf numFmtId="0" fontId="30" fillId="4" borderId="36" xfId="2" applyFont="1" applyFill="1" applyBorder="1" applyAlignment="1">
      <alignment horizontal="center" vertical="center"/>
    </xf>
    <xf numFmtId="0" fontId="24" fillId="0" borderId="73" xfId="2" applyFont="1" applyFill="1" applyBorder="1" applyAlignment="1">
      <alignment horizontal="right" vertical="center"/>
    </xf>
    <xf numFmtId="0" fontId="24" fillId="0" borderId="1" xfId="2" applyFont="1" applyFill="1" applyBorder="1" applyAlignment="1">
      <alignment horizontal="right" vertical="center"/>
    </xf>
    <xf numFmtId="0" fontId="24" fillId="4" borderId="26" xfId="2" applyFont="1" applyFill="1" applyBorder="1" applyAlignment="1">
      <alignment horizontal="center" vertical="center"/>
    </xf>
    <xf numFmtId="0" fontId="24" fillId="4" borderId="4" xfId="2" applyFont="1" applyFill="1" applyBorder="1" applyAlignment="1">
      <alignment horizontal="center" vertical="center"/>
    </xf>
    <xf numFmtId="0" fontId="24" fillId="4" borderId="27" xfId="2" applyFont="1" applyFill="1" applyBorder="1" applyAlignment="1">
      <alignment horizontal="center" vertical="center"/>
    </xf>
    <xf numFmtId="0" fontId="24" fillId="4" borderId="189" xfId="2" applyFont="1" applyFill="1" applyBorder="1" applyAlignment="1">
      <alignment horizontal="center" vertical="center" wrapText="1"/>
    </xf>
    <xf numFmtId="0" fontId="24" fillId="4" borderId="42" xfId="2" applyFont="1" applyFill="1" applyBorder="1" applyAlignment="1">
      <alignment horizontal="center" vertical="center" wrapText="1"/>
    </xf>
    <xf numFmtId="0" fontId="24" fillId="4" borderId="188" xfId="2" applyFont="1" applyFill="1" applyBorder="1" applyAlignment="1">
      <alignment horizontal="center" vertical="center" wrapText="1"/>
    </xf>
    <xf numFmtId="0" fontId="24" fillId="4" borderId="281" xfId="2" applyFont="1" applyFill="1" applyBorder="1" applyAlignment="1">
      <alignment horizontal="center" vertical="center"/>
    </xf>
    <xf numFmtId="0" fontId="24" fillId="4" borderId="43" xfId="2" applyFont="1" applyFill="1" applyBorder="1" applyAlignment="1">
      <alignment horizontal="center" vertical="center"/>
    </xf>
    <xf numFmtId="0" fontId="24" fillId="4" borderId="298" xfId="2" applyFont="1" applyFill="1" applyBorder="1" applyAlignment="1">
      <alignment horizontal="center" vertical="center"/>
    </xf>
    <xf numFmtId="0" fontId="24" fillId="4" borderId="23" xfId="2" applyFont="1" applyFill="1" applyBorder="1" applyAlignment="1">
      <alignment horizontal="center" vertical="center"/>
    </xf>
    <xf numFmtId="0" fontId="24" fillId="4" borderId="1" xfId="2" applyFont="1" applyFill="1" applyBorder="1" applyAlignment="1">
      <alignment horizontal="center" vertical="center"/>
    </xf>
    <xf numFmtId="0" fontId="24" fillId="4" borderId="55" xfId="2" applyFont="1" applyFill="1" applyBorder="1" applyAlignment="1">
      <alignment horizontal="center" vertical="center"/>
    </xf>
    <xf numFmtId="0" fontId="24" fillId="0" borderId="204" xfId="2" applyFont="1" applyFill="1" applyBorder="1" applyAlignment="1">
      <alignment horizontal="left" vertical="center" shrinkToFit="1"/>
    </xf>
    <xf numFmtId="0" fontId="24" fillId="0" borderId="40" xfId="2" applyFont="1" applyFill="1" applyBorder="1" applyAlignment="1">
      <alignment horizontal="left" vertical="center" shrinkToFit="1"/>
    </xf>
    <xf numFmtId="0" fontId="24" fillId="0" borderId="137" xfId="2" applyFont="1" applyFill="1" applyBorder="1" applyAlignment="1">
      <alignment horizontal="left" vertical="center" shrinkToFit="1"/>
    </xf>
    <xf numFmtId="0" fontId="24" fillId="0" borderId="187" xfId="2" applyFont="1" applyFill="1" applyBorder="1" applyAlignment="1">
      <alignment horizontal="left" vertical="center" shrinkToFit="1"/>
    </xf>
    <xf numFmtId="0" fontId="24" fillId="0" borderId="42" xfId="2" applyFont="1" applyFill="1" applyBorder="1" applyAlignment="1">
      <alignment horizontal="left" vertical="center" shrinkToFit="1"/>
    </xf>
    <xf numFmtId="0" fontId="24" fillId="0" borderId="136" xfId="2" applyFont="1" applyFill="1" applyBorder="1" applyAlignment="1">
      <alignment horizontal="left" vertical="center" shrinkToFit="1"/>
    </xf>
    <xf numFmtId="0" fontId="24" fillId="4" borderId="281" xfId="2" applyFont="1" applyFill="1" applyBorder="1" applyAlignment="1">
      <alignment horizontal="center" vertical="center" wrapText="1"/>
    </xf>
    <xf numFmtId="0" fontId="24" fillId="4" borderId="43" xfId="2" applyFont="1" applyFill="1" applyBorder="1" applyAlignment="1">
      <alignment horizontal="center" vertical="center" wrapText="1"/>
    </xf>
    <xf numFmtId="0" fontId="24" fillId="4" borderId="298" xfId="2" applyFont="1" applyFill="1" applyBorder="1" applyAlignment="1">
      <alignment horizontal="center" vertical="center" wrapText="1"/>
    </xf>
    <xf numFmtId="0" fontId="24" fillId="4" borderId="262" xfId="2" applyFont="1" applyFill="1" applyBorder="1" applyAlignment="1">
      <alignment horizontal="center" vertical="center" wrapText="1"/>
    </xf>
    <xf numFmtId="0" fontId="24" fillId="4" borderId="88" xfId="2" applyFont="1" applyFill="1" applyBorder="1" applyAlignment="1">
      <alignment horizontal="center" vertical="center" wrapText="1"/>
    </xf>
    <xf numFmtId="0" fontId="24" fillId="4" borderId="231" xfId="2" applyFont="1" applyFill="1" applyBorder="1" applyAlignment="1">
      <alignment horizontal="center" vertical="center" wrapText="1"/>
    </xf>
    <xf numFmtId="0" fontId="24" fillId="0" borderId="197" xfId="2" applyFont="1" applyFill="1" applyBorder="1" applyAlignment="1">
      <alignment horizontal="center" vertical="center" shrinkToFit="1"/>
    </xf>
    <xf numFmtId="0" fontId="24" fillId="0" borderId="43" xfId="2" applyFont="1" applyFill="1" applyBorder="1" applyAlignment="1">
      <alignment horizontal="center" vertical="center" shrinkToFit="1"/>
    </xf>
    <xf numFmtId="0" fontId="24" fillId="0" borderId="58" xfId="2" applyFont="1" applyFill="1" applyBorder="1" applyAlignment="1">
      <alignment horizontal="center" vertical="center" shrinkToFit="1"/>
    </xf>
    <xf numFmtId="0" fontId="28" fillId="0" borderId="196" xfId="2" applyFont="1" applyFill="1" applyBorder="1" applyAlignment="1">
      <alignment horizontal="left" vertical="center" wrapText="1" shrinkToFit="1"/>
    </xf>
    <xf numFmtId="0" fontId="28" fillId="0" borderId="88" xfId="2" applyFont="1" applyFill="1" applyBorder="1" applyAlignment="1">
      <alignment horizontal="left" vertical="center" wrapText="1" shrinkToFit="1"/>
    </xf>
    <xf numFmtId="0" fontId="28" fillId="0" borderId="235" xfId="2" applyFont="1" applyFill="1" applyBorder="1" applyAlignment="1">
      <alignment horizontal="left" vertical="center" wrapText="1" shrinkToFit="1"/>
    </xf>
    <xf numFmtId="0" fontId="34" fillId="0" borderId="0" xfId="2" applyFont="1" applyBorder="1" applyAlignment="1">
      <alignment horizontal="center" vertical="center" wrapText="1" shrinkToFit="1"/>
    </xf>
    <xf numFmtId="0" fontId="44" fillId="0" borderId="0" xfId="2" applyFont="1" applyBorder="1" applyAlignment="1">
      <alignment horizontal="left" vertical="center" shrinkToFit="1"/>
    </xf>
    <xf numFmtId="0" fontId="33" fillId="5" borderId="67" xfId="2" applyFont="1" applyFill="1" applyBorder="1" applyAlignment="1">
      <alignment horizontal="center" vertical="center" shrinkToFit="1"/>
    </xf>
    <xf numFmtId="0" fontId="33" fillId="5" borderId="68" xfId="2" applyFont="1" applyFill="1" applyBorder="1" applyAlignment="1">
      <alignment horizontal="center" vertical="center" shrinkToFit="1"/>
    </xf>
    <xf numFmtId="0" fontId="33" fillId="0" borderId="68" xfId="2" applyFont="1" applyFill="1" applyBorder="1" applyAlignment="1">
      <alignment horizontal="center" vertical="center"/>
    </xf>
    <xf numFmtId="0" fontId="33" fillId="0" borderId="69" xfId="2" applyFont="1" applyFill="1" applyBorder="1" applyAlignment="1">
      <alignment horizontal="center" vertical="center"/>
    </xf>
    <xf numFmtId="0" fontId="45" fillId="0" borderId="0" xfId="2" applyFont="1" applyFill="1" applyBorder="1" applyAlignment="1">
      <alignment horizontal="left" vertical="center" shrinkToFit="1"/>
    </xf>
    <xf numFmtId="0" fontId="30" fillId="4" borderId="20" xfId="2" applyFont="1" applyFill="1" applyBorder="1" applyAlignment="1">
      <alignment horizontal="center" vertical="center"/>
    </xf>
    <xf numFmtId="0" fontId="30" fillId="4" borderId="8" xfId="2" applyFont="1" applyFill="1" applyBorder="1" applyAlignment="1">
      <alignment horizontal="center" vertical="center"/>
    </xf>
    <xf numFmtId="0" fontId="30" fillId="4" borderId="132" xfId="2" applyFont="1" applyFill="1" applyBorder="1" applyAlignment="1">
      <alignment horizontal="center" vertical="center"/>
    </xf>
    <xf numFmtId="178" fontId="31" fillId="0" borderId="64" xfId="2" applyNumberFormat="1" applyFont="1" applyFill="1" applyBorder="1" applyAlignment="1">
      <alignment horizontal="center" vertical="center"/>
    </xf>
    <xf numFmtId="178" fontId="31" fillId="0" borderId="1" xfId="2" applyNumberFormat="1" applyFont="1" applyFill="1" applyBorder="1" applyAlignment="1">
      <alignment horizontal="center" vertical="center"/>
    </xf>
    <xf numFmtId="178" fontId="31" fillId="0" borderId="75" xfId="2" applyNumberFormat="1" applyFont="1" applyFill="1" applyBorder="1" applyAlignment="1">
      <alignment horizontal="center" vertical="center"/>
    </xf>
    <xf numFmtId="178" fontId="31" fillId="0" borderId="111" xfId="2" applyNumberFormat="1" applyFont="1" applyFill="1" applyBorder="1" applyAlignment="1">
      <alignment horizontal="center" vertical="center"/>
    </xf>
    <xf numFmtId="178" fontId="31" fillId="0" borderId="76" xfId="2" applyNumberFormat="1" applyFont="1" applyFill="1" applyBorder="1" applyAlignment="1">
      <alignment horizontal="center" vertical="center"/>
    </xf>
    <xf numFmtId="0" fontId="39" fillId="0" borderId="62" xfId="2" applyFont="1" applyBorder="1" applyAlignment="1">
      <alignment horizontal="center"/>
    </xf>
    <xf numFmtId="177" fontId="30" fillId="0" borderId="40" xfId="2" applyNumberFormat="1" applyFont="1" applyBorder="1" applyAlignment="1">
      <alignment horizontal="center" vertical="center" shrinkToFit="1"/>
    </xf>
    <xf numFmtId="0" fontId="28" fillId="0" borderId="121" xfId="2" applyFont="1" applyBorder="1" applyAlignment="1">
      <alignment horizontal="center" vertical="center" shrinkToFit="1"/>
    </xf>
    <xf numFmtId="0" fontId="28" fillId="0" borderId="40" xfId="2" applyFont="1" applyBorder="1" applyAlignment="1">
      <alignment horizontal="center" vertical="center" shrinkToFit="1"/>
    </xf>
    <xf numFmtId="0" fontId="30" fillId="0" borderId="43" xfId="2" applyFont="1" applyBorder="1" applyAlignment="1">
      <alignment horizontal="center" vertical="center" shrinkToFit="1"/>
    </xf>
    <xf numFmtId="177" fontId="30" fillId="0" borderId="43" xfId="2" applyNumberFormat="1" applyFont="1" applyBorder="1" applyAlignment="1">
      <alignment horizontal="center" vertical="center"/>
    </xf>
    <xf numFmtId="0" fontId="25" fillId="0" borderId="11" xfId="3" applyNumberFormat="1" applyFont="1" applyBorder="1" applyAlignment="1">
      <alignment horizontal="center" vertical="center"/>
    </xf>
    <xf numFmtId="0" fontId="30" fillId="0" borderId="117" xfId="2" applyFont="1" applyBorder="1" applyAlignment="1">
      <alignment horizontal="center" vertical="center" shrinkToFit="1"/>
    </xf>
    <xf numFmtId="0" fontId="28" fillId="0" borderId="37" xfId="3" applyNumberFormat="1" applyFont="1" applyBorder="1" applyAlignment="1">
      <alignment horizontal="left" vertical="center"/>
    </xf>
    <xf numFmtId="0" fontId="28" fillId="0" borderId="4" xfId="3" applyNumberFormat="1" applyFont="1" applyBorder="1" applyAlignment="1">
      <alignment horizontal="left" vertical="center"/>
    </xf>
    <xf numFmtId="0" fontId="25" fillId="0" borderId="16" xfId="3" applyNumberFormat="1" applyFont="1" applyBorder="1" applyAlignment="1">
      <alignment horizontal="center" vertical="center"/>
    </xf>
    <xf numFmtId="0" fontId="24" fillId="4" borderId="29" xfId="2" applyFont="1" applyFill="1" applyBorder="1" applyAlignment="1">
      <alignment horizontal="center" vertical="center" wrapText="1"/>
    </xf>
    <xf numFmtId="0" fontId="24" fillId="4" borderId="13" xfId="2" applyFont="1" applyFill="1" applyBorder="1" applyAlignment="1">
      <alignment horizontal="center" vertical="center" wrapText="1"/>
    </xf>
    <xf numFmtId="0" fontId="24" fillId="4" borderId="30" xfId="2" applyFont="1" applyFill="1" applyBorder="1" applyAlignment="1">
      <alignment horizontal="center" vertical="center" wrapText="1"/>
    </xf>
    <xf numFmtId="0" fontId="24" fillId="4" borderId="6" xfId="2" applyFont="1" applyFill="1" applyBorder="1" applyAlignment="1">
      <alignment horizontal="center" vertical="center" wrapText="1"/>
    </xf>
    <xf numFmtId="0" fontId="24" fillId="4" borderId="31" xfId="2" applyFont="1" applyFill="1" applyBorder="1" applyAlignment="1">
      <alignment horizontal="center" vertical="center" wrapText="1"/>
    </xf>
    <xf numFmtId="0" fontId="24" fillId="4" borderId="12" xfId="2" applyFont="1" applyFill="1" applyBorder="1" applyAlignment="1">
      <alignment horizontal="center" vertical="center" wrapText="1"/>
    </xf>
    <xf numFmtId="0" fontId="28" fillId="0" borderId="0" xfId="3" applyNumberFormat="1" applyFont="1" applyBorder="1" applyAlignment="1">
      <alignment horizontal="left" vertical="center"/>
    </xf>
    <xf numFmtId="0" fontId="29" fillId="0" borderId="10" xfId="3" applyNumberFormat="1" applyFont="1" applyBorder="1" applyAlignment="1">
      <alignment horizontal="right"/>
    </xf>
    <xf numFmtId="0" fontId="29" fillId="0" borderId="11" xfId="3" applyNumberFormat="1" applyFont="1" applyBorder="1" applyAlignment="1">
      <alignment horizontal="right"/>
    </xf>
    <xf numFmtId="0" fontId="29" fillId="0" borderId="63" xfId="3" applyNumberFormat="1" applyFont="1" applyBorder="1" applyAlignment="1">
      <alignment horizontal="right"/>
    </xf>
    <xf numFmtId="0" fontId="29" fillId="0" borderId="16" xfId="3" applyNumberFormat="1" applyFont="1" applyBorder="1" applyAlignment="1">
      <alignment horizontal="right"/>
    </xf>
    <xf numFmtId="0" fontId="28" fillId="0" borderId="9" xfId="3" applyNumberFormat="1" applyFont="1" applyBorder="1" applyAlignment="1">
      <alignment horizontal="left" vertical="center"/>
    </xf>
    <xf numFmtId="0" fontId="30" fillId="0" borderId="37" xfId="3" applyNumberFormat="1" applyFont="1" applyBorder="1" applyAlignment="1">
      <alignment horizontal="left" vertical="center"/>
    </xf>
    <xf numFmtId="0" fontId="30" fillId="0" borderId="4" xfId="3" applyNumberFormat="1" applyFont="1" applyBorder="1" applyAlignment="1">
      <alignment horizontal="left" vertical="center"/>
    </xf>
    <xf numFmtId="0" fontId="30" fillId="4" borderId="47" xfId="2" applyFont="1" applyFill="1" applyBorder="1" applyAlignment="1">
      <alignment horizontal="center" vertical="center" shrinkToFit="1"/>
    </xf>
    <xf numFmtId="0" fontId="30" fillId="4" borderId="103" xfId="2" applyFont="1" applyFill="1" applyBorder="1" applyAlignment="1">
      <alignment horizontal="center" vertical="center" shrinkToFit="1"/>
    </xf>
    <xf numFmtId="0" fontId="30" fillId="0" borderId="75" xfId="2" applyNumberFormat="1" applyFont="1" applyFill="1" applyBorder="1" applyAlignment="1">
      <alignment horizontal="center" vertical="center" shrinkToFit="1"/>
    </xf>
    <xf numFmtId="0" fontId="25" fillId="0" borderId="195" xfId="2" applyFont="1" applyFill="1" applyBorder="1" applyAlignment="1">
      <alignment horizontal="center" vertical="center"/>
    </xf>
    <xf numFmtId="0" fontId="25" fillId="0" borderId="75" xfId="2" applyFont="1" applyFill="1" applyBorder="1" applyAlignment="1">
      <alignment horizontal="center" vertical="center"/>
    </xf>
    <xf numFmtId="0" fontId="29" fillId="4" borderId="74" xfId="2" applyFont="1" applyFill="1" applyBorder="1" applyAlignment="1">
      <alignment horizontal="center" vertical="center" wrapText="1"/>
    </xf>
    <xf numFmtId="0" fontId="24" fillId="4" borderId="75" xfId="2" applyFont="1" applyFill="1" applyBorder="1" applyAlignment="1">
      <alignment horizontal="center" vertical="center" wrapText="1"/>
    </xf>
    <xf numFmtId="0" fontId="24" fillId="4" borderId="111" xfId="2" applyFont="1" applyFill="1" applyBorder="1" applyAlignment="1">
      <alignment horizontal="center" vertical="center" wrapText="1"/>
    </xf>
    <xf numFmtId="0" fontId="30" fillId="0" borderId="76" xfId="2" applyNumberFormat="1" applyFont="1" applyFill="1" applyBorder="1" applyAlignment="1">
      <alignment horizontal="center" vertical="center" shrinkToFit="1"/>
    </xf>
    <xf numFmtId="0" fontId="30" fillId="0" borderId="133" xfId="2" applyNumberFormat="1" applyFont="1" applyFill="1" applyBorder="1" applyAlignment="1">
      <alignment horizontal="center" vertical="center" shrinkToFit="1"/>
    </xf>
    <xf numFmtId="0" fontId="30" fillId="0" borderId="111" xfId="2" applyNumberFormat="1" applyFont="1" applyFill="1" applyBorder="1" applyAlignment="1">
      <alignment horizontal="center" vertical="center" shrinkToFit="1"/>
    </xf>
    <xf numFmtId="0" fontId="24" fillId="3" borderId="367" xfId="2" applyFont="1" applyFill="1" applyBorder="1" applyAlignment="1" applyProtection="1">
      <alignment horizontal="center" vertical="center" shrinkToFit="1"/>
      <protection locked="0"/>
    </xf>
    <xf numFmtId="0" fontId="24" fillId="3" borderId="290" xfId="2" applyFont="1" applyFill="1" applyBorder="1" applyAlignment="1" applyProtection="1">
      <alignment horizontal="center" vertical="center" shrinkToFit="1"/>
      <protection locked="0"/>
    </xf>
    <xf numFmtId="0" fontId="24" fillId="3" borderId="127" xfId="2" applyFont="1" applyFill="1" applyBorder="1" applyAlignment="1" applyProtection="1">
      <alignment horizontal="center" vertical="center" shrinkToFit="1"/>
      <protection locked="0"/>
    </xf>
    <xf numFmtId="0" fontId="24" fillId="3" borderId="128" xfId="2" applyFont="1" applyFill="1" applyBorder="1" applyAlignment="1" applyProtection="1">
      <alignment horizontal="center" vertical="center" shrinkToFit="1"/>
      <protection locked="0"/>
    </xf>
    <xf numFmtId="0" fontId="24" fillId="3" borderId="344" xfId="2" applyFont="1" applyFill="1" applyBorder="1" applyAlignment="1" applyProtection="1">
      <alignment horizontal="center" vertical="center" shrinkToFit="1"/>
      <protection locked="0"/>
    </xf>
    <xf numFmtId="0" fontId="24" fillId="3" borderId="345" xfId="2" applyFont="1" applyFill="1" applyBorder="1" applyAlignment="1" applyProtection="1">
      <alignment horizontal="center" vertical="center" shrinkToFit="1"/>
      <protection locked="0"/>
    </xf>
    <xf numFmtId="0" fontId="29" fillId="0" borderId="0" xfId="2" applyFont="1" applyAlignment="1">
      <alignment horizontal="right" vertical="center"/>
    </xf>
    <xf numFmtId="0" fontId="31" fillId="0" borderId="15" xfId="2" applyFont="1" applyBorder="1" applyAlignment="1">
      <alignment horizontal="center" vertical="center"/>
    </xf>
    <xf numFmtId="0" fontId="61" fillId="0" borderId="20" xfId="2" applyFont="1" applyBorder="1" applyAlignment="1">
      <alignment horizontal="center" vertical="center" wrapText="1"/>
    </xf>
    <xf numFmtId="0" fontId="61" fillId="0" borderId="21" xfId="2" applyFont="1" applyBorder="1" applyAlignment="1">
      <alignment horizontal="center" vertical="center" wrapText="1"/>
    </xf>
    <xf numFmtId="0" fontId="61" fillId="0" borderId="15" xfId="2" applyFont="1" applyBorder="1" applyAlignment="1">
      <alignment horizontal="center" vertical="center" wrapText="1"/>
    </xf>
    <xf numFmtId="0" fontId="61" fillId="0" borderId="22" xfId="2" applyFont="1" applyBorder="1" applyAlignment="1">
      <alignment horizontal="center" vertical="center" wrapText="1"/>
    </xf>
    <xf numFmtId="0" fontId="61" fillId="0" borderId="23" xfId="2" applyFont="1" applyBorder="1" applyAlignment="1">
      <alignment horizontal="center" vertical="center" wrapText="1"/>
    </xf>
    <xf numFmtId="0" fontId="61" fillId="0" borderId="24" xfId="2" applyFont="1" applyBorder="1" applyAlignment="1">
      <alignment horizontal="center" vertical="center" wrapText="1"/>
    </xf>
    <xf numFmtId="0" fontId="62" fillId="0" borderId="20" xfId="2" applyFont="1" applyBorder="1" applyAlignment="1">
      <alignment horizontal="center" vertical="center" wrapText="1"/>
    </xf>
    <xf numFmtId="0" fontId="62" fillId="0" borderId="21" xfId="2" applyFont="1" applyBorder="1" applyAlignment="1">
      <alignment horizontal="center" vertical="center" wrapText="1"/>
    </xf>
    <xf numFmtId="0" fontId="62" fillId="0" borderId="15" xfId="2" applyFont="1" applyBorder="1" applyAlignment="1">
      <alignment horizontal="center" vertical="center" wrapText="1"/>
    </xf>
    <xf numFmtId="0" fontId="62" fillId="0" borderId="22" xfId="2" applyFont="1" applyBorder="1" applyAlignment="1">
      <alignment horizontal="center" vertical="center" wrapText="1"/>
    </xf>
    <xf numFmtId="0" fontId="62" fillId="0" borderId="23" xfId="2" applyFont="1" applyBorder="1" applyAlignment="1">
      <alignment horizontal="center" vertical="center" wrapText="1"/>
    </xf>
    <xf numFmtId="0" fontId="62" fillId="0" borderId="24" xfId="2" applyFont="1" applyBorder="1" applyAlignment="1">
      <alignment horizontal="center" vertical="center" wrapText="1"/>
    </xf>
    <xf numFmtId="0" fontId="32" fillId="0" borderId="20" xfId="2" applyFont="1" applyBorder="1" applyAlignment="1">
      <alignment horizontal="center" vertical="center" wrapText="1"/>
    </xf>
    <xf numFmtId="0" fontId="32" fillId="0" borderId="21" xfId="2" applyFont="1" applyBorder="1" applyAlignment="1">
      <alignment horizontal="center" vertical="center" wrapText="1"/>
    </xf>
    <xf numFmtId="0" fontId="32" fillId="0" borderId="15" xfId="2" applyFont="1" applyBorder="1" applyAlignment="1">
      <alignment horizontal="center" vertical="center" wrapText="1"/>
    </xf>
    <xf numFmtId="0" fontId="32" fillId="0" borderId="22" xfId="2" applyFont="1" applyBorder="1" applyAlignment="1">
      <alignment horizontal="center" vertical="center" wrapText="1"/>
    </xf>
    <xf numFmtId="0" fontId="32" fillId="0" borderId="23" xfId="2" applyFont="1" applyBorder="1" applyAlignment="1">
      <alignment horizontal="center" vertical="center" wrapText="1"/>
    </xf>
    <xf numFmtId="0" fontId="32" fillId="0" borderId="24" xfId="2" applyFont="1" applyBorder="1" applyAlignment="1">
      <alignment horizontal="center" vertical="center" wrapText="1"/>
    </xf>
    <xf numFmtId="0" fontId="27" fillId="4" borderId="30" xfId="2" applyFont="1" applyFill="1" applyBorder="1" applyAlignment="1">
      <alignment horizontal="left" wrapText="1"/>
    </xf>
    <xf numFmtId="0" fontId="27" fillId="4" borderId="6" xfId="2" applyFont="1" applyFill="1" applyBorder="1" applyAlignment="1">
      <alignment horizontal="left" wrapText="1"/>
    </xf>
    <xf numFmtId="0" fontId="24" fillId="4" borderId="29" xfId="2" applyFont="1" applyFill="1" applyBorder="1" applyAlignment="1">
      <alignment horizontal="center" wrapText="1"/>
    </xf>
    <xf numFmtId="0" fontId="24" fillId="4" borderId="13" xfId="2" applyFont="1" applyFill="1" applyBorder="1" applyAlignment="1">
      <alignment horizontal="center" wrapText="1"/>
    </xf>
    <xf numFmtId="0" fontId="42" fillId="0" borderId="0" xfId="2" applyFont="1" applyAlignment="1">
      <alignment horizontal="left" vertical="center"/>
    </xf>
    <xf numFmtId="0" fontId="30" fillId="4" borderId="82" xfId="2" applyFont="1" applyFill="1" applyBorder="1" applyAlignment="1">
      <alignment horizontal="center" vertical="center" shrinkToFit="1"/>
    </xf>
    <xf numFmtId="0" fontId="30" fillId="4" borderId="190" xfId="2" applyFont="1" applyFill="1" applyBorder="1" applyAlignment="1">
      <alignment horizontal="center" vertical="center" shrinkToFit="1"/>
    </xf>
    <xf numFmtId="177" fontId="28" fillId="0" borderId="1" xfId="2" applyNumberFormat="1" applyFont="1" applyFill="1" applyBorder="1" applyAlignment="1">
      <alignment horizontal="left" vertical="center" shrinkToFit="1"/>
    </xf>
    <xf numFmtId="177" fontId="28" fillId="0" borderId="62" xfId="2" applyNumberFormat="1" applyFont="1" applyFill="1" applyBorder="1" applyAlignment="1">
      <alignment horizontal="left" vertical="center" shrinkToFit="1"/>
    </xf>
    <xf numFmtId="177" fontId="28" fillId="0" borderId="24" xfId="2" applyNumberFormat="1" applyFont="1" applyFill="1" applyBorder="1" applyAlignment="1">
      <alignment horizontal="left" vertical="center" shrinkToFit="1"/>
    </xf>
    <xf numFmtId="0" fontId="76" fillId="0" borderId="0" xfId="7" applyFont="1" applyAlignment="1">
      <alignment horizontal="center" vertical="center"/>
    </xf>
    <xf numFmtId="0" fontId="77" fillId="0" borderId="0" xfId="7" applyFont="1" applyAlignment="1">
      <alignment vertical="center" wrapText="1"/>
    </xf>
    <xf numFmtId="0" fontId="78" fillId="0" borderId="0" xfId="7" applyFont="1" applyAlignment="1">
      <alignment vertical="center"/>
    </xf>
    <xf numFmtId="0" fontId="77" fillId="0" borderId="0" xfId="7" applyFont="1" applyAlignment="1">
      <alignment horizontal="center" vertical="center"/>
    </xf>
    <xf numFmtId="0" fontId="78" fillId="0" borderId="0" xfId="7" applyFont="1" applyAlignment="1">
      <alignment horizontal="center" vertical="center"/>
    </xf>
    <xf numFmtId="0" fontId="77" fillId="0" borderId="0" xfId="7" applyFont="1" applyAlignment="1">
      <alignment horizontal="left" vertical="center"/>
    </xf>
    <xf numFmtId="0" fontId="78" fillId="0" borderId="0" xfId="7" applyFont="1" applyAlignment="1">
      <alignment horizontal="left" vertical="center"/>
    </xf>
    <xf numFmtId="0" fontId="76" fillId="0" borderId="50" xfId="7" applyFont="1" applyBorder="1" applyAlignment="1">
      <alignment horizontal="center" vertical="center"/>
    </xf>
    <xf numFmtId="0" fontId="80" fillId="0" borderId="51" xfId="7" applyFont="1" applyBorder="1" applyAlignment="1">
      <alignment horizontal="center" vertical="center"/>
    </xf>
    <xf numFmtId="0" fontId="80" fillId="0" borderId="51" xfId="7" applyFont="1" applyBorder="1" applyAlignment="1">
      <alignment vertical="center"/>
    </xf>
    <xf numFmtId="0" fontId="80" fillId="0" borderId="53" xfId="7" applyFont="1" applyBorder="1" applyAlignment="1">
      <alignment vertical="center"/>
    </xf>
    <xf numFmtId="0" fontId="80" fillId="0" borderId="45" xfId="7" applyFont="1" applyBorder="1" applyAlignment="1">
      <alignment vertical="center"/>
    </xf>
    <xf numFmtId="0" fontId="2" fillId="0" borderId="51" xfId="7" applyFont="1" applyBorder="1" applyAlignment="1">
      <alignment horizontal="center" vertical="center" shrinkToFit="1"/>
    </xf>
    <xf numFmtId="0" fontId="2" fillId="0" borderId="45" xfId="7" applyFont="1" applyBorder="1" applyAlignment="1">
      <alignment horizontal="center" vertical="center" shrinkToFit="1"/>
    </xf>
    <xf numFmtId="0" fontId="77" fillId="0" borderId="80" xfId="7" applyFont="1" applyBorder="1" applyAlignment="1">
      <alignment vertical="center"/>
    </xf>
    <xf numFmtId="0" fontId="78" fillId="0" borderId="80" xfId="7" applyFont="1" applyBorder="1" applyAlignment="1">
      <alignment vertical="center"/>
    </xf>
    <xf numFmtId="0" fontId="78" fillId="0" borderId="154" xfId="7" applyFont="1" applyBorder="1" applyAlignment="1">
      <alignment vertical="center"/>
    </xf>
    <xf numFmtId="0" fontId="77" fillId="0" borderId="38" xfId="7" applyFont="1" applyBorder="1" applyAlignment="1">
      <alignment vertical="center"/>
    </xf>
    <xf numFmtId="0" fontId="77" fillId="0" borderId="81" xfId="7" applyFont="1" applyBorder="1" applyAlignment="1">
      <alignment vertical="center"/>
    </xf>
    <xf numFmtId="0" fontId="77" fillId="0" borderId="109" xfId="7" applyFont="1" applyBorder="1" applyAlignment="1">
      <alignment vertical="center"/>
    </xf>
    <xf numFmtId="0" fontId="77" fillId="0" borderId="45" xfId="7" applyFont="1" applyBorder="1" applyAlignment="1">
      <alignment horizontal="center" vertical="center"/>
    </xf>
    <xf numFmtId="0" fontId="77" fillId="0" borderId="28" xfId="7" applyFont="1" applyBorder="1" applyAlignment="1">
      <alignment vertical="center"/>
    </xf>
    <xf numFmtId="0" fontId="77" fillId="0" borderId="39" xfId="7" applyFont="1" applyBorder="1" applyAlignment="1">
      <alignment vertical="center"/>
    </xf>
    <xf numFmtId="0" fontId="77" fillId="0" borderId="107" xfId="7" applyFont="1" applyBorder="1" applyAlignment="1">
      <alignment vertical="center"/>
    </xf>
    <xf numFmtId="0" fontId="77" fillId="0" borderId="226" xfId="7" applyFont="1" applyBorder="1" applyAlignment="1">
      <alignment horizontal="center" vertical="center"/>
    </xf>
    <xf numFmtId="0" fontId="77" fillId="0" borderId="32" xfId="7" applyFont="1" applyBorder="1" applyAlignment="1">
      <alignment horizontal="center" vertical="center"/>
    </xf>
    <xf numFmtId="0" fontId="77" fillId="0" borderId="48" xfId="7" applyFont="1" applyBorder="1" applyAlignment="1">
      <alignment horizontal="center" vertical="center"/>
    </xf>
    <xf numFmtId="0" fontId="79" fillId="0" borderId="26" xfId="7" applyFont="1" applyBorder="1" applyAlignment="1">
      <alignment horizontal="center" vertical="center"/>
    </xf>
    <xf numFmtId="0" fontId="4" fillId="0" borderId="4" xfId="7" applyBorder="1" applyAlignment="1">
      <alignment horizontal="center" vertical="center"/>
    </xf>
    <xf numFmtId="0" fontId="4" fillId="0" borderId="27" xfId="7" applyBorder="1" applyAlignment="1">
      <alignment horizontal="center" vertical="center"/>
    </xf>
    <xf numFmtId="0" fontId="4" fillId="0" borderId="23" xfId="7" applyBorder="1" applyAlignment="1">
      <alignment horizontal="center" vertical="center"/>
    </xf>
    <xf numFmtId="0" fontId="4" fillId="0" borderId="1" xfId="7" applyBorder="1" applyAlignment="1">
      <alignment horizontal="center" vertical="center"/>
    </xf>
    <xf numFmtId="0" fontId="4" fillId="0" borderId="55" xfId="7" applyBorder="1" applyAlignment="1">
      <alignment horizontal="center" vertical="center"/>
    </xf>
    <xf numFmtId="0" fontId="77" fillId="0" borderId="29" xfId="7" applyFont="1" applyBorder="1" applyAlignment="1">
      <alignment horizontal="center" vertical="center"/>
    </xf>
    <xf numFmtId="0" fontId="78" fillId="0" borderId="4" xfId="7" applyFont="1" applyBorder="1" applyAlignment="1">
      <alignment horizontal="center" vertical="center"/>
    </xf>
    <xf numFmtId="0" fontId="78" fillId="0" borderId="27" xfId="7" applyFont="1" applyBorder="1" applyAlignment="1">
      <alignment horizontal="center" vertical="center"/>
    </xf>
    <xf numFmtId="0" fontId="78" fillId="0" borderId="48" xfId="7" applyFont="1" applyBorder="1" applyAlignment="1">
      <alignment horizontal="center" vertical="center"/>
    </xf>
    <xf numFmtId="0" fontId="77" fillId="0" borderId="158" xfId="7" applyFont="1" applyBorder="1" applyAlignment="1">
      <alignment horizontal="center" vertical="center"/>
    </xf>
    <xf numFmtId="0" fontId="77" fillId="0" borderId="49" xfId="7" applyFont="1" applyBorder="1" applyAlignment="1">
      <alignment horizontal="center" vertical="center"/>
    </xf>
    <xf numFmtId="0" fontId="78" fillId="0" borderId="32" xfId="7" applyFont="1" applyBorder="1" applyAlignment="1">
      <alignment horizontal="center" vertical="center"/>
    </xf>
    <xf numFmtId="0" fontId="77" fillId="0" borderId="151" xfId="7" applyFont="1" applyBorder="1" applyAlignment="1">
      <alignment vertical="center" shrinkToFit="1"/>
    </xf>
    <xf numFmtId="0" fontId="78" fillId="0" borderId="158" xfId="7" applyFont="1" applyBorder="1" applyAlignment="1">
      <alignment vertical="center" shrinkToFit="1"/>
    </xf>
    <xf numFmtId="0" fontId="78" fillId="0" borderId="92" xfId="7" applyFont="1" applyBorder="1" applyAlignment="1">
      <alignment vertical="center" shrinkToFit="1"/>
    </xf>
    <xf numFmtId="0" fontId="77" fillId="0" borderId="151" xfId="7" applyFont="1" applyBorder="1" applyAlignment="1">
      <alignment horizontal="center" vertical="center"/>
    </xf>
    <xf numFmtId="0" fontId="78" fillId="0" borderId="158" xfId="7" applyFont="1" applyBorder="1" applyAlignment="1">
      <alignment horizontal="center" vertical="center"/>
    </xf>
    <xf numFmtId="0" fontId="79" fillId="0" borderId="20" xfId="7" applyFont="1" applyBorder="1" applyAlignment="1">
      <alignment horizontal="center" vertical="center" wrapText="1"/>
    </xf>
    <xf numFmtId="0" fontId="79" fillId="0" borderId="8" xfId="7" applyFont="1" applyBorder="1" applyAlignment="1">
      <alignment horizontal="center" vertical="center"/>
    </xf>
    <xf numFmtId="0" fontId="79" fillId="0" borderId="71" xfId="7" applyFont="1" applyBorder="1" applyAlignment="1">
      <alignment horizontal="center" vertical="center"/>
    </xf>
    <xf numFmtId="0" fontId="79" fillId="0" borderId="15" xfId="7" applyFont="1" applyBorder="1" applyAlignment="1">
      <alignment horizontal="center" vertical="center"/>
    </xf>
    <xf numFmtId="0" fontId="79" fillId="0" borderId="0" xfId="7" applyFont="1" applyBorder="1" applyAlignment="1">
      <alignment horizontal="center" vertical="center"/>
    </xf>
    <xf numFmtId="0" fontId="79" fillId="0" borderId="38" xfId="7" applyFont="1" applyBorder="1" applyAlignment="1">
      <alignment horizontal="center" vertical="center"/>
    </xf>
    <xf numFmtId="0" fontId="79" fillId="0" borderId="25" xfId="7" applyFont="1" applyBorder="1" applyAlignment="1">
      <alignment horizontal="center" vertical="center"/>
    </xf>
    <xf numFmtId="0" fontId="79" fillId="0" borderId="11" xfId="7" applyFont="1" applyBorder="1" applyAlignment="1">
      <alignment horizontal="center" vertical="center"/>
    </xf>
    <xf numFmtId="0" fontId="79" fillId="0" borderId="28" xfId="7" applyFont="1" applyBorder="1" applyAlignment="1">
      <alignment horizontal="center" vertical="center"/>
    </xf>
    <xf numFmtId="0" fontId="77" fillId="0" borderId="8" xfId="7" applyFont="1" applyBorder="1" applyAlignment="1">
      <alignment vertical="center"/>
    </xf>
    <xf numFmtId="0" fontId="77" fillId="0" borderId="21" xfId="7" applyFont="1" applyBorder="1" applyAlignment="1">
      <alignment vertical="center"/>
    </xf>
    <xf numFmtId="0" fontId="77" fillId="0" borderId="0" xfId="7" applyFont="1" applyBorder="1" applyAlignment="1">
      <alignment vertical="center" shrinkToFit="1"/>
    </xf>
    <xf numFmtId="0" fontId="77" fillId="0" borderId="0" xfId="7" applyFont="1" applyBorder="1" applyAlignment="1">
      <alignment vertical="center"/>
    </xf>
    <xf numFmtId="0" fontId="77" fillId="0" borderId="22" xfId="7" applyFont="1" applyBorder="1" applyAlignment="1">
      <alignment vertical="center"/>
    </xf>
    <xf numFmtId="0" fontId="77" fillId="0" borderId="11" xfId="7" applyFont="1" applyBorder="1" applyAlignment="1">
      <alignment vertical="center" shrinkToFit="1"/>
    </xf>
    <xf numFmtId="0" fontId="77" fillId="0" borderId="11" xfId="7" applyFont="1" applyBorder="1" applyAlignment="1">
      <alignment vertical="center"/>
    </xf>
    <xf numFmtId="0" fontId="77" fillId="0" borderId="14" xfId="7" applyFont="1" applyBorder="1" applyAlignment="1">
      <alignment vertical="center"/>
    </xf>
    <xf numFmtId="0" fontId="77" fillId="0" borderId="29" xfId="7" applyFont="1" applyBorder="1" applyAlignment="1">
      <alignment horizontal="center" vertical="center" wrapText="1"/>
    </xf>
    <xf numFmtId="0" fontId="78" fillId="0" borderId="73" xfId="7" applyFont="1" applyBorder="1" applyAlignment="1">
      <alignment horizontal="center" vertical="center"/>
    </xf>
    <xf numFmtId="0" fontId="78" fillId="0" borderId="1" xfId="7" applyFont="1" applyBorder="1" applyAlignment="1">
      <alignment horizontal="center" vertical="center"/>
    </xf>
    <xf numFmtId="0" fontId="78" fillId="0" borderId="55" xfId="7" applyFont="1" applyBorder="1" applyAlignment="1">
      <alignment horizontal="center" vertical="center"/>
    </xf>
    <xf numFmtId="0" fontId="77" fillId="0" borderId="26" xfId="7" applyFont="1" applyBorder="1" applyAlignment="1">
      <alignment horizontal="center" vertical="center" wrapText="1"/>
    </xf>
    <xf numFmtId="0" fontId="77" fillId="0" borderId="4" xfId="7" applyFont="1" applyBorder="1" applyAlignment="1">
      <alignment horizontal="center" vertical="center"/>
    </xf>
    <xf numFmtId="0" fontId="77" fillId="0" borderId="27" xfId="7" applyFont="1" applyBorder="1" applyAlignment="1">
      <alignment horizontal="center" vertical="center"/>
    </xf>
    <xf numFmtId="0" fontId="77" fillId="0" borderId="15" xfId="7" applyFont="1" applyBorder="1" applyAlignment="1">
      <alignment horizontal="center" vertical="center"/>
    </xf>
    <xf numFmtId="0" fontId="77" fillId="0" borderId="0" xfId="7" applyFont="1" applyBorder="1" applyAlignment="1">
      <alignment horizontal="center" vertical="center"/>
    </xf>
    <xf numFmtId="0" fontId="77" fillId="0" borderId="38" xfId="7" applyFont="1" applyBorder="1" applyAlignment="1">
      <alignment horizontal="center" vertical="center"/>
    </xf>
    <xf numFmtId="0" fontId="77" fillId="0" borderId="25" xfId="7" applyFont="1" applyBorder="1" applyAlignment="1">
      <alignment horizontal="center" vertical="center"/>
    </xf>
    <xf numFmtId="0" fontId="77" fillId="0" borderId="11" xfId="7" applyFont="1" applyBorder="1" applyAlignment="1">
      <alignment horizontal="center" vertical="center"/>
    </xf>
    <xf numFmtId="0" fontId="77" fillId="0" borderId="28" xfId="7" applyFont="1" applyBorder="1" applyAlignment="1">
      <alignment horizontal="center" vertical="center"/>
    </xf>
    <xf numFmtId="0" fontId="77" fillId="0" borderId="4" xfId="7" applyFont="1" applyBorder="1" applyAlignment="1">
      <alignment vertical="center"/>
    </xf>
    <xf numFmtId="0" fontId="77" fillId="0" borderId="4" xfId="7" applyFont="1" applyBorder="1" applyAlignment="1">
      <alignment vertical="center" shrinkToFit="1"/>
    </xf>
    <xf numFmtId="0" fontId="78" fillId="0" borderId="4" xfId="7" applyFont="1" applyBorder="1" applyAlignment="1">
      <alignment vertical="center"/>
    </xf>
    <xf numFmtId="0" fontId="78" fillId="0" borderId="7" xfId="7" applyFont="1" applyBorder="1" applyAlignment="1">
      <alignment vertical="center"/>
    </xf>
    <xf numFmtId="0" fontId="78" fillId="0" borderId="0" xfId="7" applyFont="1" applyBorder="1" applyAlignment="1">
      <alignment vertical="center"/>
    </xf>
    <xf numFmtId="0" fontId="78" fillId="0" borderId="22" xfId="7" applyFont="1" applyBorder="1" applyAlignment="1">
      <alignment vertical="center"/>
    </xf>
    <xf numFmtId="0" fontId="4" fillId="0" borderId="15" xfId="7" applyBorder="1" applyAlignment="1">
      <alignment horizontal="center" vertical="center"/>
    </xf>
    <xf numFmtId="0" fontId="4" fillId="0" borderId="0" xfId="7" applyBorder="1" applyAlignment="1">
      <alignment horizontal="center" vertical="center"/>
    </xf>
    <xf numFmtId="0" fontId="4" fillId="0" borderId="38" xfId="7" applyBorder="1" applyAlignment="1">
      <alignment horizontal="center" vertical="center"/>
    </xf>
    <xf numFmtId="0" fontId="4" fillId="0" borderId="25" xfId="7" applyBorder="1" applyAlignment="1">
      <alignment horizontal="center" vertical="center"/>
    </xf>
    <xf numFmtId="0" fontId="4" fillId="0" borderId="11" xfId="7" applyBorder="1" applyAlignment="1">
      <alignment horizontal="center" vertical="center"/>
    </xf>
    <xf numFmtId="0" fontId="4" fillId="0" borderId="28" xfId="7" applyBorder="1" applyAlignment="1">
      <alignment horizontal="center" vertical="center"/>
    </xf>
    <xf numFmtId="0" fontId="77" fillId="0" borderId="29" xfId="7" applyFont="1" applyBorder="1" applyAlignment="1">
      <alignment vertical="center"/>
    </xf>
    <xf numFmtId="0" fontId="79" fillId="0" borderId="30" xfId="7" applyFont="1" applyBorder="1" applyAlignment="1">
      <alignment vertical="center"/>
    </xf>
    <xf numFmtId="0" fontId="4" fillId="0" borderId="0" xfId="7" applyBorder="1" applyAlignment="1">
      <alignment vertical="center"/>
    </xf>
    <xf numFmtId="0" fontId="4" fillId="0" borderId="22" xfId="7" applyBorder="1" applyAlignment="1">
      <alignment vertical="center"/>
    </xf>
    <xf numFmtId="0" fontId="79" fillId="0" borderId="31" xfId="7" applyFont="1" applyBorder="1" applyAlignment="1">
      <alignment vertical="center"/>
    </xf>
    <xf numFmtId="0" fontId="4" fillId="0" borderId="11" xfId="7" applyBorder="1" applyAlignment="1">
      <alignment vertical="center"/>
    </xf>
    <xf numFmtId="0" fontId="4" fillId="0" borderId="14" xfId="7" applyBorder="1" applyAlignment="1">
      <alignment vertical="center"/>
    </xf>
    <xf numFmtId="0" fontId="77" fillId="0" borderId="226" xfId="7" applyFont="1" applyBorder="1" applyAlignment="1">
      <alignment horizontal="center" vertical="center" shrinkToFit="1"/>
    </xf>
    <xf numFmtId="0" fontId="77" fillId="0" borderId="32" xfId="7" applyFont="1" applyBorder="1" applyAlignment="1">
      <alignment horizontal="center" vertical="center" shrinkToFit="1"/>
    </xf>
    <xf numFmtId="0" fontId="77" fillId="0" borderId="48" xfId="7" applyFont="1" applyBorder="1" applyAlignment="1">
      <alignment horizontal="center" vertical="center" shrinkToFit="1"/>
    </xf>
    <xf numFmtId="0" fontId="77" fillId="0" borderId="49" xfId="7" applyFont="1" applyBorder="1" applyAlignment="1">
      <alignment vertical="center"/>
    </xf>
    <xf numFmtId="0" fontId="77" fillId="0" borderId="32" xfId="7" applyFont="1" applyBorder="1" applyAlignment="1">
      <alignment vertical="center"/>
    </xf>
    <xf numFmtId="0" fontId="77" fillId="0" borderId="53" xfId="7" applyFont="1" applyBorder="1" applyAlignment="1">
      <alignment horizontal="center" vertical="center" wrapText="1"/>
    </xf>
    <xf numFmtId="0" fontId="77" fillId="0" borderId="53" xfId="7" applyFont="1" applyBorder="1" applyAlignment="1">
      <alignment horizontal="center" vertical="center"/>
    </xf>
    <xf numFmtId="0" fontId="77" fillId="0" borderId="102" xfId="7" applyFont="1" applyBorder="1" applyAlignment="1">
      <alignment horizontal="center" vertical="center"/>
    </xf>
    <xf numFmtId="0" fontId="77" fillId="0" borderId="47" xfId="7" applyFont="1" applyBorder="1" applyAlignment="1">
      <alignment horizontal="center" vertical="center"/>
    </xf>
    <xf numFmtId="0" fontId="79" fillId="0" borderId="45" xfId="7" applyFont="1" applyBorder="1" applyAlignment="1">
      <alignment vertical="center"/>
    </xf>
    <xf numFmtId="0" fontId="77" fillId="4" borderId="45" xfId="7" applyFont="1" applyFill="1" applyBorder="1" applyAlignment="1">
      <alignment horizontal="center" vertical="center" shrinkToFit="1"/>
    </xf>
    <xf numFmtId="0" fontId="79" fillId="4" borderId="45" xfId="7" applyFont="1" applyFill="1" applyBorder="1" applyAlignment="1">
      <alignment vertical="center"/>
    </xf>
    <xf numFmtId="0" fontId="79" fillId="0" borderId="54" xfId="7" applyFont="1" applyBorder="1" applyAlignment="1">
      <alignment vertical="center"/>
    </xf>
    <xf numFmtId="0" fontId="77" fillId="0" borderId="45" xfId="7" applyFont="1" applyBorder="1" applyAlignment="1">
      <alignment horizontal="center" vertical="center" wrapText="1"/>
    </xf>
    <xf numFmtId="0" fontId="77" fillId="4" borderId="0" xfId="7" applyFont="1" applyFill="1" applyBorder="1" applyAlignment="1">
      <alignment horizontal="center" vertical="center"/>
    </xf>
    <xf numFmtId="0" fontId="79" fillId="4" borderId="0" xfId="7" applyFont="1" applyFill="1" applyBorder="1" applyAlignment="1">
      <alignment horizontal="center" vertical="center"/>
    </xf>
    <xf numFmtId="0" fontId="77" fillId="4" borderId="0" xfId="7" applyFont="1" applyFill="1" applyBorder="1" applyAlignment="1">
      <alignment vertical="center" shrinkToFit="1"/>
    </xf>
    <xf numFmtId="0" fontId="79" fillId="4" borderId="0" xfId="7" applyFont="1" applyFill="1" applyBorder="1" applyAlignment="1">
      <alignment vertical="center" shrinkToFit="1"/>
    </xf>
    <xf numFmtId="0" fontId="79" fillId="4" borderId="22" xfId="7" applyFont="1" applyFill="1" applyBorder="1" applyAlignment="1">
      <alignment vertical="center" shrinkToFit="1"/>
    </xf>
    <xf numFmtId="0" fontId="77" fillId="4" borderId="0" xfId="7" applyFont="1" applyFill="1" applyBorder="1" applyAlignment="1">
      <alignment vertical="center"/>
    </xf>
    <xf numFmtId="0" fontId="79" fillId="4" borderId="0" xfId="7" applyFont="1" applyFill="1" applyBorder="1" applyAlignment="1">
      <alignment vertical="center"/>
    </xf>
    <xf numFmtId="0" fontId="79" fillId="4" borderId="22" xfId="7" applyFont="1" applyFill="1" applyBorder="1" applyAlignment="1">
      <alignment vertical="center"/>
    </xf>
    <xf numFmtId="0" fontId="79" fillId="4" borderId="54" xfId="7" applyFont="1" applyFill="1" applyBorder="1" applyAlignment="1">
      <alignment vertical="center"/>
    </xf>
    <xf numFmtId="0" fontId="124" fillId="0" borderId="327" xfId="6" applyFont="1" applyBorder="1" applyAlignment="1">
      <alignment horizontal="center" vertical="center"/>
    </xf>
    <xf numFmtId="0" fontId="124" fillId="0" borderId="328" xfId="6" applyFont="1" applyBorder="1" applyAlignment="1">
      <alignment horizontal="center" vertical="center"/>
    </xf>
    <xf numFmtId="0" fontId="124" fillId="0" borderId="329" xfId="6" applyFont="1" applyBorder="1" applyAlignment="1">
      <alignment horizontal="center" vertical="center"/>
    </xf>
    <xf numFmtId="0" fontId="124" fillId="0" borderId="330" xfId="6" applyFont="1" applyBorder="1" applyAlignment="1">
      <alignment horizontal="center" vertical="center"/>
    </xf>
    <xf numFmtId="0" fontId="124" fillId="0" borderId="0" xfId="6" applyFont="1" applyBorder="1" applyAlignment="1">
      <alignment horizontal="center" vertical="center"/>
    </xf>
    <xf numFmtId="0" fontId="124" fillId="0" borderId="205" xfId="6" applyFont="1" applyBorder="1" applyAlignment="1">
      <alignment horizontal="center" vertical="center"/>
    </xf>
    <xf numFmtId="0" fontId="124" fillId="0" borderId="331" xfId="6" applyFont="1" applyBorder="1" applyAlignment="1">
      <alignment horizontal="center" vertical="center"/>
    </xf>
    <xf numFmtId="0" fontId="124" fillId="0" borderId="221" xfId="6" applyFont="1" applyBorder="1" applyAlignment="1">
      <alignment horizontal="center" vertical="center"/>
    </xf>
    <xf numFmtId="0" fontId="124" fillId="0" borderId="332" xfId="6" applyFont="1" applyBorder="1" applyAlignment="1">
      <alignment horizontal="center" vertical="center"/>
    </xf>
    <xf numFmtId="0" fontId="77" fillId="4" borderId="1" xfId="7" applyFont="1" applyFill="1" applyBorder="1" applyAlignment="1">
      <alignment vertical="center"/>
    </xf>
    <xf numFmtId="0" fontId="77" fillId="0" borderId="1" xfId="7" applyFont="1" applyBorder="1" applyAlignment="1">
      <alignment vertical="center"/>
    </xf>
    <xf numFmtId="0" fontId="77" fillId="0" borderId="24" xfId="7" applyFont="1" applyBorder="1" applyAlignment="1">
      <alignment vertical="center"/>
    </xf>
    <xf numFmtId="0" fontId="81" fillId="0" borderId="0" xfId="7" applyFont="1" applyAlignment="1">
      <alignment vertical="center"/>
    </xf>
    <xf numFmtId="0" fontId="79" fillId="4" borderId="53" xfId="7" applyFont="1" applyFill="1" applyBorder="1" applyAlignment="1">
      <alignment horizontal="center" vertical="center"/>
    </xf>
    <xf numFmtId="0" fontId="79" fillId="4" borderId="45" xfId="7" applyFont="1" applyFill="1" applyBorder="1" applyAlignment="1">
      <alignment horizontal="center" vertical="center"/>
    </xf>
    <xf numFmtId="0" fontId="79" fillId="4" borderId="59" xfId="7" applyFont="1" applyFill="1" applyBorder="1" applyAlignment="1">
      <alignment horizontal="center" vertical="center"/>
    </xf>
    <xf numFmtId="0" fontId="79" fillId="4" borderId="56" xfId="7" applyFont="1" applyFill="1" applyBorder="1" applyAlignment="1">
      <alignment horizontal="center" vertical="center"/>
    </xf>
    <xf numFmtId="0" fontId="79" fillId="4" borderId="56" xfId="7" applyFont="1" applyFill="1" applyBorder="1" applyAlignment="1">
      <alignment vertical="center"/>
    </xf>
    <xf numFmtId="0" fontId="77" fillId="4" borderId="26" xfId="7" applyFont="1" applyFill="1" applyBorder="1" applyAlignment="1">
      <alignment horizontal="center" vertical="center" wrapText="1"/>
    </xf>
    <xf numFmtId="0" fontId="79" fillId="4" borderId="4" xfId="7" applyFont="1" applyFill="1" applyBorder="1" applyAlignment="1">
      <alignment horizontal="center" vertical="center"/>
    </xf>
    <xf numFmtId="0" fontId="79" fillId="4" borderId="27" xfId="7" applyFont="1" applyFill="1" applyBorder="1" applyAlignment="1">
      <alignment horizontal="center" vertical="center"/>
    </xf>
    <xf numFmtId="0" fontId="79" fillId="4" borderId="15" xfId="7" applyFont="1" applyFill="1" applyBorder="1" applyAlignment="1">
      <alignment vertical="center"/>
    </xf>
    <xf numFmtId="0" fontId="79" fillId="4" borderId="38" xfId="7" applyFont="1" applyFill="1" applyBorder="1" applyAlignment="1">
      <alignment vertical="center"/>
    </xf>
    <xf numFmtId="0" fontId="77" fillId="4" borderId="4" xfId="7" applyFont="1" applyFill="1" applyBorder="1" applyAlignment="1">
      <alignment vertical="center" shrinkToFit="1"/>
    </xf>
    <xf numFmtId="0" fontId="4" fillId="4" borderId="4" xfId="7" applyFill="1" applyBorder="1" applyAlignment="1">
      <alignment vertical="center" shrinkToFit="1"/>
    </xf>
    <xf numFmtId="0" fontId="4" fillId="4" borderId="4" xfId="7" applyFill="1" applyBorder="1" applyAlignment="1">
      <alignment vertical="center"/>
    </xf>
    <xf numFmtId="0" fontId="77" fillId="4" borderId="0" xfId="7" applyFont="1" applyFill="1" applyBorder="1" applyAlignment="1">
      <alignment horizontal="center" vertical="center" shrinkToFit="1"/>
    </xf>
    <xf numFmtId="0" fontId="79" fillId="4" borderId="0" xfId="7" applyFont="1" applyFill="1" applyBorder="1" applyAlignment="1">
      <alignment horizontal="center" vertical="center" shrinkToFit="1"/>
    </xf>
    <xf numFmtId="0" fontId="90" fillId="4" borderId="74" xfId="8" applyFont="1" applyFill="1" applyBorder="1" applyAlignment="1">
      <alignment horizontal="center"/>
    </xf>
    <xf numFmtId="0" fontId="90" fillId="4" borderId="75" xfId="8" applyFont="1" applyFill="1" applyBorder="1" applyAlignment="1">
      <alignment horizontal="center"/>
    </xf>
    <xf numFmtId="0" fontId="91" fillId="4" borderId="34" xfId="8" applyFont="1" applyFill="1" applyBorder="1" applyAlignment="1">
      <alignment horizontal="center" vertical="center"/>
    </xf>
    <xf numFmtId="0" fontId="91" fillId="4" borderId="36" xfId="8" applyFont="1" applyFill="1" applyBorder="1" applyAlignment="1">
      <alignment horizontal="center" vertical="center"/>
    </xf>
    <xf numFmtId="0" fontId="91" fillId="4" borderId="35" xfId="8" applyFont="1" applyFill="1" applyBorder="1" applyAlignment="1">
      <alignment horizontal="center" vertical="center"/>
    </xf>
    <xf numFmtId="0" fontId="91" fillId="4" borderId="46" xfId="8" applyFont="1" applyFill="1" applyBorder="1" applyAlignment="1">
      <alignment horizontal="center" vertical="center"/>
    </xf>
    <xf numFmtId="0" fontId="84" fillId="0" borderId="40" xfId="8" applyFont="1" applyFill="1" applyBorder="1" applyAlignment="1">
      <alignment horizontal="left" vertical="center"/>
    </xf>
    <xf numFmtId="0" fontId="84" fillId="0" borderId="265" xfId="8" applyFont="1" applyFill="1" applyBorder="1" applyAlignment="1">
      <alignment horizontal="left" vertical="center"/>
    </xf>
    <xf numFmtId="0" fontId="84" fillId="0" borderId="40" xfId="8" applyFont="1" applyBorder="1" applyAlignment="1">
      <alignment horizontal="left" vertical="center"/>
    </xf>
    <xf numFmtId="0" fontId="84" fillId="0" borderId="41" xfId="8" applyFont="1" applyBorder="1" applyAlignment="1">
      <alignment horizontal="left" vertical="center"/>
    </xf>
    <xf numFmtId="0" fontId="88" fillId="4" borderId="20" xfId="8" applyFont="1" applyFill="1" applyBorder="1" applyAlignment="1">
      <alignment horizontal="center" vertical="center" wrapText="1"/>
    </xf>
    <xf numFmtId="0" fontId="88" fillId="4" borderId="8" xfId="8" applyFont="1" applyFill="1" applyBorder="1" applyAlignment="1">
      <alignment horizontal="center" vertical="center" wrapText="1"/>
    </xf>
    <xf numFmtId="0" fontId="88" fillId="4" borderId="21" xfId="8" applyFont="1" applyFill="1" applyBorder="1" applyAlignment="1">
      <alignment horizontal="center" vertical="center" wrapText="1"/>
    </xf>
    <xf numFmtId="0" fontId="88" fillId="4" borderId="15" xfId="8" applyFont="1" applyFill="1" applyBorder="1" applyAlignment="1">
      <alignment horizontal="center" vertical="center" wrapText="1"/>
    </xf>
    <xf numFmtId="0" fontId="88" fillId="4" borderId="0" xfId="8" applyFont="1" applyFill="1" applyBorder="1" applyAlignment="1">
      <alignment horizontal="center" vertical="center" wrapText="1"/>
    </xf>
    <xf numFmtId="0" fontId="88" fillId="4" borderId="22" xfId="8" applyFont="1" applyFill="1" applyBorder="1" applyAlignment="1">
      <alignment horizontal="center" vertical="center" wrapText="1"/>
    </xf>
    <xf numFmtId="0" fontId="88" fillId="4" borderId="25" xfId="8" applyFont="1" applyFill="1" applyBorder="1" applyAlignment="1">
      <alignment horizontal="center" vertical="center" wrapText="1"/>
    </xf>
    <xf numFmtId="0" fontId="88" fillId="4" borderId="11" xfId="8" applyFont="1" applyFill="1" applyBorder="1" applyAlignment="1">
      <alignment horizontal="center" vertical="center" wrapText="1"/>
    </xf>
    <xf numFmtId="0" fontId="88" fillId="4" borderId="14" xfId="8" applyFont="1" applyFill="1" applyBorder="1" applyAlignment="1">
      <alignment horizontal="center" vertical="center" wrapText="1"/>
    </xf>
    <xf numFmtId="0" fontId="90" fillId="4" borderId="76" xfId="8" applyFont="1" applyFill="1" applyBorder="1" applyAlignment="1">
      <alignment horizontal="center"/>
    </xf>
    <xf numFmtId="0" fontId="91" fillId="4" borderId="5" xfId="8" applyFont="1" applyFill="1" applyBorder="1" applyAlignment="1">
      <alignment horizontal="center" vertical="center"/>
    </xf>
    <xf numFmtId="0" fontId="84" fillId="4" borderId="226" xfId="8" applyFont="1" applyFill="1" applyBorder="1" applyAlignment="1">
      <alignment horizontal="center" vertical="center" shrinkToFit="1"/>
    </xf>
    <xf numFmtId="0" fontId="84" fillId="4" borderId="32" xfId="8" applyFont="1" applyFill="1" applyBorder="1" applyAlignment="1">
      <alignment horizontal="center" vertical="center" shrinkToFit="1"/>
    </xf>
    <xf numFmtId="0" fontId="84" fillId="4" borderId="33" xfId="8" applyFont="1" applyFill="1" applyBorder="1" applyAlignment="1">
      <alignment horizontal="center" vertical="center" shrinkToFit="1"/>
    </xf>
    <xf numFmtId="0" fontId="84" fillId="4" borderId="263" xfId="8" applyFont="1" applyFill="1" applyBorder="1" applyAlignment="1">
      <alignment horizontal="center" vertical="center" shrinkToFit="1"/>
    </xf>
    <xf numFmtId="0" fontId="84" fillId="4" borderId="264" xfId="8" applyFont="1" applyFill="1" applyBorder="1" applyAlignment="1">
      <alignment horizontal="center" vertical="center" shrinkToFit="1"/>
    </xf>
    <xf numFmtId="0" fontId="84" fillId="4" borderId="265" xfId="8" applyFont="1" applyFill="1" applyBorder="1" applyAlignment="1">
      <alignment horizontal="center" vertical="center" shrinkToFit="1"/>
    </xf>
    <xf numFmtId="0" fontId="115" fillId="4" borderId="266" xfId="8" applyFont="1" applyFill="1" applyBorder="1" applyAlignment="1">
      <alignment horizontal="center" vertical="center" textRotation="255" shrinkToFit="1"/>
    </xf>
    <xf numFmtId="0" fontId="115" fillId="4" borderId="268" xfId="8" applyFont="1" applyFill="1" applyBorder="1" applyAlignment="1">
      <alignment horizontal="center" vertical="center" textRotation="255" shrinkToFit="1"/>
    </xf>
    <xf numFmtId="0" fontId="115" fillId="4" borderId="271" xfId="8" applyFont="1" applyFill="1" applyBorder="1" applyAlignment="1">
      <alignment horizontal="center" vertical="center" textRotation="255" shrinkToFit="1"/>
    </xf>
    <xf numFmtId="0" fontId="84" fillId="4" borderId="189" xfId="8" applyFont="1" applyFill="1" applyBorder="1" applyAlignment="1">
      <alignment horizontal="center" vertical="center" shrinkToFit="1"/>
    </xf>
    <xf numFmtId="0" fontId="84" fillId="4" borderId="267" xfId="8" applyFont="1" applyFill="1" applyBorder="1" applyAlignment="1">
      <alignment horizontal="center" vertical="center" shrinkToFit="1"/>
    </xf>
    <xf numFmtId="0" fontId="98" fillId="4" borderId="269" xfId="8" applyFont="1" applyFill="1" applyBorder="1" applyAlignment="1">
      <alignment horizontal="center" vertical="center" shrinkToFit="1"/>
    </xf>
    <xf numFmtId="0" fontId="98" fillId="4" borderId="270" xfId="8" applyFont="1" applyFill="1" applyBorder="1" applyAlignment="1">
      <alignment horizontal="center" vertical="center" shrinkToFit="1"/>
    </xf>
    <xf numFmtId="0" fontId="103" fillId="0" borderId="0" xfId="8" applyFont="1" applyBorder="1" applyAlignment="1">
      <alignment horizontal="right" vertical="center" wrapText="1"/>
    </xf>
    <xf numFmtId="0" fontId="103" fillId="0" borderId="11" xfId="8" applyFont="1" applyBorder="1" applyAlignment="1">
      <alignment horizontal="right" vertical="center" wrapText="1"/>
    </xf>
    <xf numFmtId="0" fontId="84" fillId="0" borderId="11" xfId="8" applyFont="1" applyFill="1" applyBorder="1" applyAlignment="1">
      <alignment horizontal="left" vertical="center" shrinkToFit="1"/>
    </xf>
    <xf numFmtId="0" fontId="90" fillId="0" borderId="11" xfId="8" applyFont="1" applyFill="1" applyBorder="1" applyAlignment="1">
      <alignment horizontal="center" vertical="center"/>
    </xf>
    <xf numFmtId="0" fontId="90" fillId="0" borderId="28" xfId="8" applyFont="1" applyFill="1" applyBorder="1" applyAlignment="1">
      <alignment horizontal="center" vertical="center"/>
    </xf>
    <xf numFmtId="0" fontId="104" fillId="0" borderId="0" xfId="8" applyFont="1" applyBorder="1" applyAlignment="1">
      <alignment horizontal="center" vertical="center"/>
    </xf>
    <xf numFmtId="0" fontId="104" fillId="0" borderId="11" xfId="8" applyFont="1" applyBorder="1" applyAlignment="1">
      <alignment horizontal="center" vertical="center"/>
    </xf>
    <xf numFmtId="0" fontId="90" fillId="0" borderId="0" xfId="8" applyFont="1" applyFill="1" applyBorder="1" applyAlignment="1">
      <alignment horizontal="left" vertical="center" justifyLastLine="1"/>
    </xf>
    <xf numFmtId="181" fontId="97" fillId="0" borderId="1" xfId="8" applyNumberFormat="1" applyFont="1" applyFill="1" applyBorder="1" applyAlignment="1">
      <alignment horizontal="left"/>
    </xf>
    <xf numFmtId="0" fontId="96" fillId="0" borderId="0" xfId="8" applyFont="1" applyFill="1" applyBorder="1" applyAlignment="1">
      <alignment horizontal="center" vertical="center"/>
    </xf>
    <xf numFmtId="0" fontId="96" fillId="0" borderId="1" xfId="8" applyFont="1" applyFill="1" applyBorder="1" applyAlignment="1">
      <alignment horizontal="center" vertical="center"/>
    </xf>
    <xf numFmtId="0" fontId="91" fillId="4" borderId="50" xfId="8" applyFont="1" applyFill="1" applyBorder="1" applyAlignment="1">
      <alignment horizontal="center" vertical="center" justifyLastLine="1"/>
    </xf>
    <xf numFmtId="0" fontId="91" fillId="4" borderId="51" xfId="8" applyFont="1" applyFill="1" applyBorder="1" applyAlignment="1">
      <alignment horizontal="center" vertical="center" justifyLastLine="1"/>
    </xf>
    <xf numFmtId="0" fontId="91" fillId="4" borderId="53" xfId="8" applyFont="1" applyFill="1" applyBorder="1" applyAlignment="1">
      <alignment horizontal="center" vertical="center" justifyLastLine="1"/>
    </xf>
    <xf numFmtId="0" fontId="91" fillId="4" borderId="45" xfId="8" applyFont="1" applyFill="1" applyBorder="1" applyAlignment="1">
      <alignment horizontal="center" vertical="center" justifyLastLine="1"/>
    </xf>
    <xf numFmtId="0" fontId="91" fillId="0" borderId="51" xfId="8" applyFont="1" applyFill="1" applyBorder="1" applyAlignment="1">
      <alignment horizontal="left" vertical="center" shrinkToFit="1"/>
    </xf>
    <xf numFmtId="0" fontId="91" fillId="0" borderId="52" xfId="8" applyFont="1" applyFill="1" applyBorder="1" applyAlignment="1">
      <alignment horizontal="left" vertical="center" shrinkToFit="1"/>
    </xf>
    <xf numFmtId="0" fontId="91" fillId="0" borderId="45" xfId="8" applyFont="1" applyFill="1" applyBorder="1" applyAlignment="1">
      <alignment horizontal="left" vertical="center" shrinkToFit="1"/>
    </xf>
    <xf numFmtId="0" fontId="91" fillId="0" borderId="54" xfId="8" applyFont="1" applyFill="1" applyBorder="1" applyAlignment="1">
      <alignment horizontal="left" vertical="center" shrinkToFit="1"/>
    </xf>
    <xf numFmtId="0" fontId="91" fillId="4" borderId="59" xfId="8" applyFont="1" applyFill="1" applyBorder="1" applyAlignment="1">
      <alignment horizontal="center" vertical="center" justifyLastLine="1"/>
    </xf>
    <xf numFmtId="0" fontId="91" fillId="4" borderId="56" xfId="8" applyFont="1" applyFill="1" applyBorder="1" applyAlignment="1">
      <alignment horizontal="center" vertical="center" justifyLastLine="1"/>
    </xf>
    <xf numFmtId="0" fontId="90" fillId="0" borderId="41" xfId="8" applyFont="1" applyBorder="1" applyAlignment="1">
      <alignment horizontal="center" vertical="center"/>
    </xf>
    <xf numFmtId="0" fontId="90" fillId="0" borderId="204" xfId="8" applyFont="1" applyBorder="1" applyAlignment="1">
      <alignment horizontal="center" vertical="center"/>
    </xf>
    <xf numFmtId="0" fontId="91" fillId="0" borderId="95" xfId="8" applyFont="1" applyFill="1" applyBorder="1" applyAlignment="1">
      <alignment horizontal="center" vertical="center"/>
    </xf>
    <xf numFmtId="0" fontId="91" fillId="0" borderId="160" xfId="8" applyFont="1" applyFill="1" applyBorder="1" applyAlignment="1">
      <alignment horizontal="center" vertical="center"/>
    </xf>
    <xf numFmtId="0" fontId="84" fillId="0" borderId="32" xfId="8" applyFont="1" applyFill="1" applyBorder="1" applyAlignment="1">
      <alignment horizontal="center" vertical="center"/>
    </xf>
    <xf numFmtId="0" fontId="84" fillId="0" borderId="158" xfId="8" applyFont="1" applyFill="1" applyBorder="1" applyAlignment="1">
      <alignment horizontal="center" vertical="center"/>
    </xf>
    <xf numFmtId="0" fontId="91" fillId="0" borderId="32" xfId="8" applyFont="1" applyFill="1" applyBorder="1" applyAlignment="1">
      <alignment horizontal="center" vertical="center"/>
    </xf>
    <xf numFmtId="0" fontId="91" fillId="0" borderId="158" xfId="8" applyFont="1" applyFill="1" applyBorder="1" applyAlignment="1">
      <alignment horizontal="center" vertical="center"/>
    </xf>
    <xf numFmtId="0" fontId="114" fillId="0" borderId="29" xfId="8" applyFont="1" applyFill="1" applyBorder="1" applyAlignment="1">
      <alignment horizontal="left" vertical="center" wrapText="1"/>
    </xf>
    <xf numFmtId="0" fontId="114" fillId="0" borderId="4" xfId="8" applyFont="1" applyFill="1" applyBorder="1" applyAlignment="1">
      <alignment horizontal="left" vertical="center" wrapText="1"/>
    </xf>
    <xf numFmtId="0" fontId="114" fillId="0" borderId="27" xfId="8" applyFont="1" applyFill="1" applyBorder="1" applyAlignment="1">
      <alignment horizontal="left" vertical="center" wrapText="1"/>
    </xf>
    <xf numFmtId="0" fontId="114" fillId="0" borderId="30" xfId="8" applyFont="1" applyFill="1" applyBorder="1" applyAlignment="1">
      <alignment horizontal="left" vertical="center" wrapText="1"/>
    </xf>
    <xf numFmtId="0" fontId="114" fillId="0" borderId="0" xfId="8" applyFont="1" applyFill="1" applyBorder="1" applyAlignment="1">
      <alignment horizontal="left" vertical="center" wrapText="1"/>
    </xf>
    <xf numFmtId="0" fontId="114" fillId="0" borderId="38" xfId="8" applyFont="1" applyFill="1" applyBorder="1" applyAlignment="1">
      <alignment horizontal="left" vertical="center" wrapText="1"/>
    </xf>
    <xf numFmtId="0" fontId="114" fillId="0" borderId="31" xfId="8" applyFont="1" applyFill="1" applyBorder="1" applyAlignment="1">
      <alignment horizontal="left" vertical="center" wrapText="1"/>
    </xf>
    <xf numFmtId="0" fontId="114" fillId="0" borderId="11" xfId="8" applyFont="1" applyFill="1" applyBorder="1" applyAlignment="1">
      <alignment horizontal="left" vertical="center" wrapText="1"/>
    </xf>
    <xf numFmtId="0" fontId="114" fillId="0" borderId="28" xfId="8" applyFont="1" applyFill="1" applyBorder="1" applyAlignment="1">
      <alignment horizontal="left" vertical="center" wrapText="1"/>
    </xf>
    <xf numFmtId="0" fontId="93" fillId="4" borderId="20" xfId="8" applyFont="1" applyFill="1" applyBorder="1" applyAlignment="1">
      <alignment vertical="center" shrinkToFit="1"/>
    </xf>
    <xf numFmtId="0" fontId="93" fillId="4" borderId="8" xfId="8" applyFont="1" applyFill="1" applyBorder="1" applyAlignment="1">
      <alignment vertical="center" shrinkToFit="1"/>
    </xf>
    <xf numFmtId="0" fontId="93" fillId="4" borderId="21" xfId="8" applyFont="1" applyFill="1" applyBorder="1" applyAlignment="1">
      <alignment vertical="center" shrinkToFit="1"/>
    </xf>
    <xf numFmtId="0" fontId="93" fillId="4" borderId="23" xfId="8" applyFont="1" applyFill="1" applyBorder="1" applyAlignment="1">
      <alignment vertical="center" shrinkToFit="1"/>
    </xf>
    <xf numFmtId="0" fontId="93" fillId="4" borderId="1" xfId="8" applyFont="1" applyFill="1" applyBorder="1" applyAlignment="1">
      <alignment vertical="center" shrinkToFit="1"/>
    </xf>
    <xf numFmtId="0" fontId="92" fillId="4" borderId="20" xfId="8" applyFont="1" applyFill="1" applyBorder="1" applyAlignment="1">
      <alignment horizontal="center" vertical="center" wrapText="1"/>
    </xf>
    <xf numFmtId="0" fontId="92" fillId="4" borderId="8" xfId="8" applyFont="1" applyFill="1" applyBorder="1" applyAlignment="1">
      <alignment horizontal="center" vertical="center"/>
    </xf>
    <xf numFmtId="0" fontId="92" fillId="4" borderId="21" xfId="8" applyFont="1" applyFill="1" applyBorder="1" applyAlignment="1">
      <alignment horizontal="center" vertical="center"/>
    </xf>
    <xf numFmtId="0" fontId="92" fillId="4" borderId="23" xfId="8" applyFont="1" applyFill="1" applyBorder="1" applyAlignment="1">
      <alignment horizontal="center" vertical="center"/>
    </xf>
    <xf numFmtId="0" fontId="92" fillId="4" borderId="1" xfId="8" applyFont="1" applyFill="1" applyBorder="1" applyAlignment="1">
      <alignment horizontal="center" vertical="center"/>
    </xf>
    <xf numFmtId="0" fontId="92" fillId="4" borderId="24" xfId="8" applyFont="1" applyFill="1" applyBorder="1" applyAlignment="1">
      <alignment horizontal="center" vertical="center"/>
    </xf>
    <xf numFmtId="0" fontId="87" fillId="0" borderId="327" xfId="6" applyFont="1" applyBorder="1" applyAlignment="1">
      <alignment horizontal="center" vertical="center"/>
    </xf>
    <xf numFmtId="0" fontId="87" fillId="0" borderId="328" xfId="6" applyFont="1" applyBorder="1" applyAlignment="1">
      <alignment horizontal="center" vertical="center"/>
    </xf>
    <xf numFmtId="0" fontId="87" fillId="0" borderId="329" xfId="6" applyFont="1" applyBorder="1" applyAlignment="1">
      <alignment horizontal="center" vertical="center"/>
    </xf>
    <xf numFmtId="0" fontId="87" fillId="0" borderId="330" xfId="6" applyFont="1" applyBorder="1" applyAlignment="1">
      <alignment horizontal="center" vertical="center"/>
    </xf>
    <xf numFmtId="0" fontId="87" fillId="0" borderId="205" xfId="6" applyFont="1" applyBorder="1" applyAlignment="1">
      <alignment horizontal="center" vertical="center"/>
    </xf>
    <xf numFmtId="0" fontId="87" fillId="0" borderId="331" xfId="6" applyFont="1" applyBorder="1" applyAlignment="1">
      <alignment horizontal="center" vertical="center"/>
    </xf>
    <xf numFmtId="0" fontId="87" fillId="0" borderId="221" xfId="6" applyFont="1" applyBorder="1" applyAlignment="1">
      <alignment horizontal="center" vertical="center"/>
    </xf>
    <xf numFmtId="0" fontId="87" fillId="0" borderId="332" xfId="6" applyFont="1" applyBorder="1" applyAlignment="1">
      <alignment horizontal="center" vertical="center"/>
    </xf>
    <xf numFmtId="0" fontId="84" fillId="0" borderId="33" xfId="8" applyFont="1" applyFill="1" applyBorder="1" applyAlignment="1">
      <alignment horizontal="center" vertical="center"/>
    </xf>
    <xf numFmtId="0" fontId="84" fillId="0" borderId="159" xfId="8" applyFont="1" applyFill="1" applyBorder="1" applyAlignment="1">
      <alignment horizontal="center" vertical="center"/>
    </xf>
    <xf numFmtId="0" fontId="84" fillId="0" borderId="82" xfId="8" applyFont="1" applyBorder="1" applyAlignment="1">
      <alignment horizontal="right" vertical="center"/>
    </xf>
    <xf numFmtId="0" fontId="84" fillId="0" borderId="73" xfId="8" applyFont="1" applyBorder="1" applyAlignment="1">
      <alignment horizontal="right" vertical="center"/>
    </xf>
    <xf numFmtId="0" fontId="90" fillId="0" borderId="55" xfId="8" applyFont="1" applyFill="1" applyBorder="1" applyAlignment="1">
      <alignment horizontal="center" vertical="center" justifyLastLine="1"/>
    </xf>
    <xf numFmtId="0" fontId="90" fillId="0" borderId="73" xfId="8" applyFont="1" applyFill="1" applyBorder="1" applyAlignment="1">
      <alignment horizontal="center" vertical="center" justifyLastLine="1"/>
    </xf>
    <xf numFmtId="0" fontId="90" fillId="0" borderId="55" xfId="8" applyFont="1" applyBorder="1" applyAlignment="1">
      <alignment horizontal="center" vertical="center"/>
    </xf>
    <xf numFmtId="0" fontId="90" fillId="0" borderId="73" xfId="8" applyFont="1" applyBorder="1" applyAlignment="1">
      <alignment horizontal="center" vertical="center"/>
    </xf>
    <xf numFmtId="0" fontId="88" fillId="0" borderId="23" xfId="8" applyFont="1" applyFill="1" applyBorder="1" applyAlignment="1">
      <alignment horizontal="center" vertical="center"/>
    </xf>
    <xf numFmtId="0" fontId="88" fillId="0" borderId="1" xfId="8" applyFont="1" applyFill="1" applyBorder="1" applyAlignment="1">
      <alignment horizontal="center" vertical="center"/>
    </xf>
    <xf numFmtId="0" fontId="93" fillId="0" borderId="158" xfId="8" applyFont="1" applyFill="1" applyBorder="1" applyAlignment="1">
      <alignment horizontal="left" vertical="center" shrinkToFit="1"/>
    </xf>
    <xf numFmtId="0" fontId="93" fillId="0" borderId="159" xfId="8" applyFont="1" applyFill="1" applyBorder="1" applyAlignment="1">
      <alignment horizontal="left" vertical="center" shrinkToFit="1"/>
    </xf>
    <xf numFmtId="0" fontId="90" fillId="0" borderId="0" xfId="8" applyFont="1" applyFill="1" applyBorder="1" applyAlignment="1">
      <alignment horizontal="left" vertical="center"/>
    </xf>
    <xf numFmtId="0" fontId="101" fillId="4" borderId="226" xfId="8" applyFont="1" applyFill="1" applyBorder="1" applyAlignment="1">
      <alignment horizontal="center" vertical="center" wrapText="1"/>
    </xf>
    <xf numFmtId="0" fontId="101" fillId="4" borderId="263" xfId="8" applyFont="1" applyFill="1" applyBorder="1" applyAlignment="1">
      <alignment horizontal="center" vertical="center" wrapText="1"/>
    </xf>
    <xf numFmtId="0" fontId="115" fillId="4" borderId="274" xfId="8" applyFont="1" applyFill="1" applyBorder="1" applyAlignment="1">
      <alignment horizontal="center" vertical="center" textRotation="255" shrinkToFit="1"/>
    </xf>
    <xf numFmtId="0" fontId="101" fillId="4" borderId="272" xfId="8" applyFont="1" applyFill="1" applyBorder="1" applyAlignment="1">
      <alignment horizontal="center" vertical="center" wrapText="1"/>
    </xf>
    <xf numFmtId="0" fontId="101" fillId="4" borderId="273" xfId="8" applyFont="1" applyFill="1" applyBorder="1" applyAlignment="1">
      <alignment horizontal="center" vertical="center"/>
    </xf>
    <xf numFmtId="0" fontId="91" fillId="4" borderId="275" xfId="8" applyFont="1" applyFill="1" applyBorder="1" applyAlignment="1">
      <alignment horizontal="center" vertical="center"/>
    </xf>
    <xf numFmtId="0" fontId="91" fillId="4" borderId="276" xfId="8" applyFont="1" applyFill="1" applyBorder="1" applyAlignment="1">
      <alignment horizontal="center" vertical="center"/>
    </xf>
    <xf numFmtId="0" fontId="91" fillId="4" borderId="277" xfId="8" applyFont="1" applyFill="1" applyBorder="1" applyAlignment="1">
      <alignment horizontal="center" vertical="center"/>
    </xf>
    <xf numFmtId="0" fontId="84" fillId="4" borderId="23" xfId="8" applyFont="1" applyFill="1" applyBorder="1" applyAlignment="1">
      <alignment horizontal="center" vertical="center" wrapText="1" justifyLastLine="1"/>
    </xf>
    <xf numFmtId="0" fontId="84" fillId="4" borderId="1" xfId="8" applyFont="1" applyFill="1" applyBorder="1" applyAlignment="1">
      <alignment horizontal="center" vertical="center" wrapText="1" justifyLastLine="1"/>
    </xf>
    <xf numFmtId="0" fontId="84" fillId="4" borderId="24" xfId="8" applyFont="1" applyFill="1" applyBorder="1" applyAlignment="1">
      <alignment horizontal="center" vertical="center" wrapText="1" justifyLastLine="1"/>
    </xf>
    <xf numFmtId="0" fontId="71" fillId="3" borderId="237" xfId="8" applyFont="1" applyFill="1" applyBorder="1" applyAlignment="1">
      <alignment horizontal="center" vertical="center" textRotation="255" shrinkToFit="1"/>
    </xf>
    <xf numFmtId="0" fontId="71" fillId="3" borderId="238" xfId="8" applyFont="1" applyFill="1" applyBorder="1" applyAlignment="1">
      <alignment horizontal="center" vertical="center" textRotation="255" shrinkToFit="1"/>
    </xf>
    <xf numFmtId="0" fontId="71" fillId="3" borderId="261" xfId="8" applyFont="1" applyFill="1" applyBorder="1" applyAlignment="1">
      <alignment horizontal="center" vertical="center" textRotation="255" shrinkToFit="1"/>
    </xf>
    <xf numFmtId="0" fontId="91" fillId="4" borderId="20" xfId="8" applyFont="1" applyFill="1" applyBorder="1" applyAlignment="1">
      <alignment horizontal="center" vertical="center" wrapText="1"/>
    </xf>
    <xf numFmtId="0" fontId="91" fillId="4" borderId="8" xfId="8" applyFont="1" applyFill="1" applyBorder="1" applyAlignment="1">
      <alignment horizontal="center" vertical="center"/>
    </xf>
    <xf numFmtId="0" fontId="91" fillId="4" borderId="21" xfId="8" applyFont="1" applyFill="1" applyBorder="1" applyAlignment="1">
      <alignment horizontal="center" vertical="center"/>
    </xf>
    <xf numFmtId="0" fontId="91" fillId="4" borderId="15" xfId="8" applyFont="1" applyFill="1" applyBorder="1" applyAlignment="1">
      <alignment horizontal="center" vertical="center"/>
    </xf>
    <xf numFmtId="0" fontId="91" fillId="4" borderId="0" xfId="8" applyFont="1" applyFill="1" applyBorder="1" applyAlignment="1">
      <alignment horizontal="center" vertical="center"/>
    </xf>
    <xf numFmtId="0" fontId="91" fillId="4" borderId="22" xfId="8" applyFont="1" applyFill="1" applyBorder="1" applyAlignment="1">
      <alignment horizontal="center" vertical="center"/>
    </xf>
    <xf numFmtId="0" fontId="91" fillId="4" borderId="23" xfId="8" applyFont="1" applyFill="1" applyBorder="1" applyAlignment="1">
      <alignment horizontal="center" vertical="center"/>
    </xf>
    <xf numFmtId="0" fontId="91" fillId="4" borderId="1" xfId="8" applyFont="1" applyFill="1" applyBorder="1" applyAlignment="1">
      <alignment horizontal="center" vertical="center"/>
    </xf>
    <xf numFmtId="0" fontId="91" fillId="4" borderId="24" xfId="8" applyFont="1" applyFill="1" applyBorder="1" applyAlignment="1">
      <alignment horizontal="center" vertical="center"/>
    </xf>
    <xf numFmtId="0" fontId="84" fillId="0" borderId="89" xfId="8" applyFont="1" applyBorder="1" applyAlignment="1">
      <alignment horizontal="left" vertical="center"/>
    </xf>
    <xf numFmtId="0" fontId="84" fillId="0" borderId="135" xfId="8" applyFont="1" applyBorder="1" applyAlignment="1">
      <alignment horizontal="left" vertical="center"/>
    </xf>
    <xf numFmtId="0" fontId="84" fillId="0" borderId="286" xfId="8" applyFont="1" applyBorder="1" applyAlignment="1">
      <alignment horizontal="left" vertical="center"/>
    </xf>
    <xf numFmtId="0" fontId="84" fillId="0" borderId="287" xfId="8" applyFont="1" applyBorder="1" applyAlignment="1">
      <alignment horizontal="left" vertical="center"/>
    </xf>
    <xf numFmtId="0" fontId="84" fillId="0" borderId="0" xfId="8" applyFont="1" applyFill="1" applyBorder="1" applyAlignment="1">
      <alignment horizontal="left" vertical="center"/>
    </xf>
    <xf numFmtId="0" fontId="84" fillId="0" borderId="22" xfId="8" applyFont="1" applyFill="1" applyBorder="1" applyAlignment="1">
      <alignment horizontal="left" vertical="center"/>
    </xf>
    <xf numFmtId="0" fontId="84" fillId="0" borderId="1" xfId="8" applyFont="1" applyBorder="1" applyAlignment="1">
      <alignment horizontal="left" vertical="center" shrinkToFit="1"/>
    </xf>
    <xf numFmtId="0" fontId="84" fillId="0" borderId="24" xfId="8" applyFont="1" applyBorder="1" applyAlignment="1">
      <alignment horizontal="left" vertical="center" shrinkToFit="1"/>
    </xf>
    <xf numFmtId="0" fontId="93" fillId="4" borderId="24" xfId="8" applyFont="1" applyFill="1" applyBorder="1" applyAlignment="1">
      <alignment vertical="center" shrinkToFit="1"/>
    </xf>
    <xf numFmtId="0" fontId="91" fillId="4" borderId="20" xfId="8" applyFont="1" applyFill="1" applyBorder="1" applyAlignment="1">
      <alignment horizontal="center" vertical="center"/>
    </xf>
    <xf numFmtId="0" fontId="84" fillId="0" borderId="89" xfId="8" applyFont="1" applyBorder="1" applyAlignment="1">
      <alignment horizontal="left" vertical="center" shrinkToFit="1"/>
    </xf>
    <xf numFmtId="0" fontId="84" fillId="0" borderId="135" xfId="8" applyFont="1" applyBorder="1" applyAlignment="1">
      <alignment horizontal="left" vertical="center" shrinkToFit="1"/>
    </xf>
    <xf numFmtId="0" fontId="84" fillId="0" borderId="42" xfId="8" applyFont="1" applyBorder="1" applyAlignment="1">
      <alignment horizontal="left" vertical="center" shrinkToFit="1"/>
    </xf>
    <xf numFmtId="0" fontId="84" fillId="0" borderId="136" xfId="8" applyFont="1" applyBorder="1" applyAlignment="1">
      <alignment horizontal="left" vertical="center" shrinkToFit="1"/>
    </xf>
    <xf numFmtId="0" fontId="84" fillId="0" borderId="286" xfId="8" applyFont="1" applyBorder="1" applyAlignment="1">
      <alignment horizontal="left" vertical="center" shrinkToFit="1"/>
    </xf>
    <xf numFmtId="0" fontId="84" fillId="0" borderId="287" xfId="8" applyFont="1" applyBorder="1" applyAlignment="1">
      <alignment horizontal="left" vertical="center" shrinkToFit="1"/>
    </xf>
    <xf numFmtId="0" fontId="97" fillId="0" borderId="282" xfId="8" applyFont="1" applyBorder="1" applyAlignment="1">
      <alignment horizontal="left" vertical="center" wrapText="1" shrinkToFit="1"/>
    </xf>
    <xf numFmtId="0" fontId="97" fillId="0" borderId="88" xfId="8" applyFont="1" applyBorder="1" applyAlignment="1">
      <alignment horizontal="left" vertical="center" wrapText="1" shrinkToFit="1"/>
    </xf>
    <xf numFmtId="0" fontId="97" fillId="0" borderId="235" xfId="8" applyFont="1" applyBorder="1" applyAlignment="1">
      <alignment horizontal="left" vertical="center" wrapText="1" shrinkToFit="1"/>
    </xf>
    <xf numFmtId="0" fontId="97" fillId="0" borderId="225" xfId="8" applyFont="1" applyBorder="1" applyAlignment="1">
      <alignment horizontal="left" vertical="center" wrapText="1" shrinkToFit="1"/>
    </xf>
    <xf numFmtId="0" fontId="97" fillId="0" borderId="113" xfId="8" applyFont="1" applyBorder="1" applyAlignment="1">
      <alignment horizontal="left" vertical="center" wrapText="1" shrinkToFit="1"/>
    </xf>
    <xf numFmtId="0" fontId="97" fillId="0" borderId="284" xfId="8" applyFont="1" applyBorder="1" applyAlignment="1">
      <alignment horizontal="left" vertical="center" wrapText="1" shrinkToFit="1"/>
    </xf>
    <xf numFmtId="0" fontId="84" fillId="0" borderId="113" xfId="8" applyFont="1" applyBorder="1" applyAlignment="1">
      <alignment horizontal="left" vertical="center" shrinkToFit="1"/>
    </xf>
    <xf numFmtId="0" fontId="93" fillId="4" borderId="23" xfId="8" applyFont="1" applyFill="1" applyBorder="1" applyAlignment="1">
      <alignment horizontal="left" vertical="center" shrinkToFit="1"/>
    </xf>
    <xf numFmtId="0" fontId="93" fillId="4" borderId="1" xfId="8" applyFont="1" applyFill="1" applyBorder="1" applyAlignment="1">
      <alignment horizontal="left" vertical="center" shrinkToFit="1"/>
    </xf>
    <xf numFmtId="0" fontId="94" fillId="0" borderId="42" xfId="8" applyFont="1" applyFill="1" applyBorder="1" applyAlignment="1">
      <alignment horizontal="center" vertical="top" shrinkToFit="1"/>
    </xf>
    <xf numFmtId="0" fontId="94" fillId="0" borderId="136" xfId="8" applyFont="1" applyFill="1" applyBorder="1" applyAlignment="1">
      <alignment horizontal="center" vertical="top" shrinkToFit="1"/>
    </xf>
    <xf numFmtId="0" fontId="92" fillId="4" borderId="8" xfId="8" applyFont="1" applyFill="1" applyBorder="1" applyAlignment="1">
      <alignment horizontal="center" vertical="center" wrapText="1"/>
    </xf>
    <xf numFmtId="0" fontId="92" fillId="4" borderId="21" xfId="8" applyFont="1" applyFill="1" applyBorder="1" applyAlignment="1">
      <alignment horizontal="center" vertical="center" wrapText="1"/>
    </xf>
    <xf numFmtId="0" fontId="92" fillId="4" borderId="15" xfId="8" applyFont="1" applyFill="1" applyBorder="1" applyAlignment="1">
      <alignment horizontal="center" vertical="center" wrapText="1"/>
    </xf>
    <xf numFmtId="0" fontId="92" fillId="4" borderId="0" xfId="8" applyFont="1" applyFill="1" applyBorder="1" applyAlignment="1">
      <alignment horizontal="center" vertical="center" wrapText="1"/>
    </xf>
    <xf numFmtId="0" fontId="92" fillId="4" borderId="22" xfId="8" applyFont="1" applyFill="1" applyBorder="1" applyAlignment="1">
      <alignment horizontal="center" vertical="center" wrapText="1"/>
    </xf>
    <xf numFmtId="0" fontId="92" fillId="4" borderId="23" xfId="8" applyFont="1" applyFill="1" applyBorder="1" applyAlignment="1">
      <alignment horizontal="center" vertical="center" wrapText="1"/>
    </xf>
    <xf numFmtId="0" fontId="92" fillId="4" borderId="1" xfId="8" applyFont="1" applyFill="1" applyBorder="1" applyAlignment="1">
      <alignment horizontal="center" vertical="center" wrapText="1"/>
    </xf>
    <xf numFmtId="0" fontId="92" fillId="4" borderId="24" xfId="8" applyFont="1" applyFill="1" applyBorder="1" applyAlignment="1">
      <alignment horizontal="center" vertical="center" wrapText="1"/>
    </xf>
    <xf numFmtId="0" fontId="84" fillId="0" borderId="89" xfId="8" applyFont="1" applyFill="1" applyBorder="1" applyAlignment="1">
      <alignment horizontal="center" vertical="center" shrinkToFit="1"/>
    </xf>
    <xf numFmtId="0" fontId="84" fillId="0" borderId="88" xfId="8" applyFont="1" applyFill="1" applyBorder="1" applyAlignment="1">
      <alignment horizontal="center" vertical="center" shrinkToFit="1"/>
    </xf>
    <xf numFmtId="0" fontId="84" fillId="0" borderId="42" xfId="8" applyFont="1" applyFill="1" applyBorder="1" applyAlignment="1">
      <alignment horizontal="center" vertical="center" shrinkToFit="1"/>
    </xf>
    <xf numFmtId="0" fontId="84" fillId="0" borderId="1" xfId="8" applyFont="1" applyFill="1" applyBorder="1" applyAlignment="1">
      <alignment horizontal="center" vertical="center" shrinkToFit="1"/>
    </xf>
    <xf numFmtId="0" fontId="105" fillId="0" borderId="323" xfId="8" applyFont="1" applyFill="1" applyBorder="1" applyAlignment="1">
      <alignment horizontal="center" vertical="center"/>
    </xf>
    <xf numFmtId="0" fontId="105" fillId="0" borderId="323" xfId="8" applyFont="1" applyBorder="1" applyAlignment="1">
      <alignment horizontal="center" vertical="center" wrapText="1"/>
    </xf>
    <xf numFmtId="0" fontId="105" fillId="0" borderId="323" xfId="8" applyFont="1" applyFill="1" applyBorder="1" applyAlignment="1">
      <alignment horizontal="center" vertical="center" shrinkToFit="1"/>
    </xf>
    <xf numFmtId="0" fontId="94" fillId="0" borderId="1" xfId="8" applyFont="1" applyFill="1" applyBorder="1" applyAlignment="1">
      <alignment horizontal="center" vertical="top" shrinkToFit="1"/>
    </xf>
    <xf numFmtId="0" fontId="94" fillId="0" borderId="24" xfId="8" applyFont="1" applyFill="1" applyBorder="1" applyAlignment="1">
      <alignment horizontal="center" vertical="top" shrinkToFit="1"/>
    </xf>
    <xf numFmtId="0" fontId="84" fillId="4" borderId="20" xfId="8" applyFont="1" applyFill="1" applyBorder="1" applyAlignment="1">
      <alignment horizontal="center" vertical="center" wrapText="1"/>
    </xf>
    <xf numFmtId="0" fontId="84" fillId="4" borderId="8" xfId="8" applyFont="1" applyFill="1" applyBorder="1" applyAlignment="1">
      <alignment horizontal="center" vertical="center" wrapText="1"/>
    </xf>
    <xf numFmtId="0" fontId="84" fillId="4" borderId="21" xfId="8" applyFont="1" applyFill="1" applyBorder="1" applyAlignment="1">
      <alignment horizontal="center" vertical="center" wrapText="1"/>
    </xf>
    <xf numFmtId="0" fontId="84" fillId="4" borderId="15" xfId="8" applyFont="1" applyFill="1" applyBorder="1" applyAlignment="1">
      <alignment horizontal="center" vertical="center" wrapText="1"/>
    </xf>
    <xf numFmtId="0" fontId="84" fillId="4" borderId="0" xfId="8" applyFont="1" applyFill="1" applyBorder="1" applyAlignment="1">
      <alignment horizontal="center" vertical="center" wrapText="1"/>
    </xf>
    <xf numFmtId="0" fontId="84" fillId="4" borderId="22" xfId="8" applyFont="1" applyFill="1" applyBorder="1" applyAlignment="1">
      <alignment horizontal="center" vertical="center" wrapText="1"/>
    </xf>
    <xf numFmtId="0" fontId="84" fillId="4" borderId="23" xfId="8" applyFont="1" applyFill="1" applyBorder="1" applyAlignment="1">
      <alignment horizontal="center" vertical="center" wrapText="1"/>
    </xf>
    <xf numFmtId="0" fontId="84" fillId="4" borderId="1" xfId="8" applyFont="1" applyFill="1" applyBorder="1" applyAlignment="1">
      <alignment horizontal="center" vertical="center" wrapText="1"/>
    </xf>
    <xf numFmtId="0" fontId="84" fillId="4" borderId="24" xfId="8" applyFont="1" applyFill="1" applyBorder="1" applyAlignment="1">
      <alignment horizontal="center" vertical="center" wrapText="1"/>
    </xf>
    <xf numFmtId="0" fontId="84" fillId="0" borderId="288" xfId="8" applyFont="1" applyBorder="1" applyAlignment="1">
      <alignment horizontal="center" vertical="center"/>
    </xf>
    <xf numFmtId="0" fontId="84" fillId="0" borderId="289" xfId="8" applyFont="1" applyBorder="1" applyAlignment="1">
      <alignment horizontal="center" vertical="center"/>
    </xf>
    <xf numFmtId="0" fontId="84" fillId="0" borderId="290" xfId="8" applyFont="1" applyBorder="1" applyAlignment="1">
      <alignment horizontal="center" vertical="center"/>
    </xf>
    <xf numFmtId="0" fontId="84" fillId="0" borderId="291" xfId="8" applyFont="1" applyBorder="1" applyAlignment="1">
      <alignment horizontal="center" vertical="center"/>
    </xf>
    <xf numFmtId="0" fontId="84" fillId="0" borderId="292" xfId="8" applyFont="1" applyBorder="1" applyAlignment="1">
      <alignment horizontal="center" vertical="center"/>
    </xf>
    <xf numFmtId="0" fontId="84" fillId="0" borderId="128" xfId="8" applyFont="1" applyBorder="1" applyAlignment="1">
      <alignment horizontal="center" vertical="center"/>
    </xf>
    <xf numFmtId="0" fontId="84" fillId="0" borderId="293" xfId="8" applyFont="1" applyBorder="1" applyAlignment="1">
      <alignment horizontal="center" vertical="center"/>
    </xf>
    <xf numFmtId="0" fontId="84" fillId="0" borderId="294" xfId="8" applyFont="1" applyBorder="1" applyAlignment="1">
      <alignment horizontal="center" vertical="center"/>
    </xf>
    <xf numFmtId="0" fontId="84" fillId="0" borderId="295" xfId="8" applyFont="1" applyBorder="1" applyAlignment="1">
      <alignment horizontal="center" vertical="center"/>
    </xf>
    <xf numFmtId="0" fontId="105" fillId="0" borderId="325" xfId="8" applyFont="1" applyFill="1" applyBorder="1" applyAlignment="1">
      <alignment horizontal="left" wrapText="1"/>
    </xf>
    <xf numFmtId="0" fontId="105" fillId="0" borderId="323" xfId="8" applyFont="1" applyFill="1" applyBorder="1" applyAlignment="1">
      <alignment horizontal="left" wrapText="1"/>
    </xf>
    <xf numFmtId="0" fontId="105" fillId="0" borderId="326" xfId="8" applyFont="1" applyFill="1" applyBorder="1" applyAlignment="1">
      <alignment horizontal="left" wrapText="1"/>
    </xf>
    <xf numFmtId="0" fontId="105" fillId="11" borderId="321" xfId="8" applyFont="1" applyFill="1" applyBorder="1" applyAlignment="1">
      <alignment horizontal="center" vertical="center"/>
    </xf>
    <xf numFmtId="0" fontId="105" fillId="11" borderId="321" xfId="8" applyFont="1" applyFill="1" applyBorder="1" applyAlignment="1">
      <alignment horizontal="center" vertical="center" wrapText="1"/>
    </xf>
    <xf numFmtId="0" fontId="105" fillId="0" borderId="321" xfId="8" applyFont="1" applyFill="1" applyBorder="1" applyAlignment="1">
      <alignment horizontal="center" vertical="center" wrapText="1"/>
    </xf>
    <xf numFmtId="0" fontId="105" fillId="0" borderId="322" xfId="8" applyFont="1" applyFill="1" applyBorder="1" applyAlignment="1">
      <alignment horizontal="center" vertical="center" wrapText="1"/>
    </xf>
    <xf numFmtId="0" fontId="88" fillId="4" borderId="20" xfId="8" applyFont="1" applyFill="1" applyBorder="1" applyAlignment="1">
      <alignment horizontal="center" vertical="center" wrapText="1" justifyLastLine="1"/>
    </xf>
    <xf numFmtId="0" fontId="88" fillId="4" borderId="8" xfId="8" applyFont="1" applyFill="1" applyBorder="1" applyAlignment="1">
      <alignment horizontal="center" vertical="center" wrapText="1" justifyLastLine="1"/>
    </xf>
    <xf numFmtId="0" fontId="88" fillId="4" borderId="21" xfId="8" applyFont="1" applyFill="1" applyBorder="1" applyAlignment="1">
      <alignment horizontal="center" vertical="center" wrapText="1" justifyLastLine="1"/>
    </xf>
    <xf numFmtId="0" fontId="88" fillId="4" borderId="15" xfId="8" applyFont="1" applyFill="1" applyBorder="1" applyAlignment="1">
      <alignment horizontal="center" vertical="center" wrapText="1" justifyLastLine="1"/>
    </xf>
    <xf numFmtId="0" fontId="88" fillId="4" borderId="0" xfId="8" applyFont="1" applyFill="1" applyBorder="1" applyAlignment="1">
      <alignment horizontal="center" vertical="center" wrapText="1" justifyLastLine="1"/>
    </xf>
    <xf numFmtId="0" fontId="88" fillId="4" borderId="22" xfId="8" applyFont="1" applyFill="1" applyBorder="1" applyAlignment="1">
      <alignment horizontal="center" vertical="center" wrapText="1" justifyLastLine="1"/>
    </xf>
    <xf numFmtId="0" fontId="88" fillId="4" borderId="23" xfId="8" applyFont="1" applyFill="1" applyBorder="1" applyAlignment="1">
      <alignment horizontal="center" vertical="center" wrapText="1" justifyLastLine="1"/>
    </xf>
    <xf numFmtId="0" fontId="88" fillId="4" borderId="1" xfId="8" applyFont="1" applyFill="1" applyBorder="1" applyAlignment="1">
      <alignment horizontal="center" vertical="center" wrapText="1" justifyLastLine="1"/>
    </xf>
    <xf numFmtId="0" fontId="88" fillId="4" borderId="24" xfId="8" applyFont="1" applyFill="1" applyBorder="1" applyAlignment="1">
      <alignment horizontal="center" vertical="center" wrapText="1" justifyLastLine="1"/>
    </xf>
    <xf numFmtId="0" fontId="94" fillId="0" borderId="89" xfId="8" applyFont="1" applyFill="1" applyBorder="1" applyAlignment="1">
      <alignment horizontal="center" vertical="top" shrinkToFit="1"/>
    </xf>
    <xf numFmtId="0" fontId="94" fillId="0" borderId="135" xfId="8" applyFont="1" applyFill="1" applyBorder="1" applyAlignment="1">
      <alignment horizontal="center" vertical="top" shrinkToFit="1"/>
    </xf>
    <xf numFmtId="0" fontId="93" fillId="4" borderId="193" xfId="8" applyFont="1" applyFill="1" applyBorder="1" applyAlignment="1">
      <alignment horizontal="center" vertical="center"/>
    </xf>
    <xf numFmtId="0" fontId="93" fillId="4" borderId="89" xfId="8" applyFont="1" applyFill="1" applyBorder="1" applyAlignment="1">
      <alignment horizontal="center" vertical="center"/>
    </xf>
    <xf numFmtId="0" fontId="93" fillId="4" borderId="189" xfId="8" applyFont="1" applyFill="1" applyBorder="1" applyAlignment="1">
      <alignment horizontal="center" vertical="center"/>
    </xf>
    <xf numFmtId="0" fontId="93" fillId="4" borderId="42" xfId="8" applyFont="1" applyFill="1" applyBorder="1" applyAlignment="1">
      <alignment horizontal="center" vertical="center"/>
    </xf>
    <xf numFmtId="0" fontId="93" fillId="4" borderId="189" xfId="8" applyFont="1" applyFill="1" applyBorder="1" applyAlignment="1">
      <alignment horizontal="center" vertical="center" wrapText="1"/>
    </xf>
    <xf numFmtId="0" fontId="93" fillId="4" borderId="42" xfId="8" applyFont="1" applyFill="1" applyBorder="1" applyAlignment="1">
      <alignment horizontal="center" vertical="center" wrapText="1"/>
    </xf>
    <xf numFmtId="0" fontId="84" fillId="0" borderId="88" xfId="8" applyFont="1" applyBorder="1" applyAlignment="1">
      <alignment horizontal="left" vertical="center" shrinkToFit="1"/>
    </xf>
    <xf numFmtId="0" fontId="84" fillId="0" borderId="235" xfId="8" applyFont="1" applyBorder="1" applyAlignment="1">
      <alignment horizontal="left" vertical="center" shrinkToFit="1"/>
    </xf>
    <xf numFmtId="49" fontId="84" fillId="0" borderId="42" xfId="8" applyNumberFormat="1" applyFont="1" applyBorder="1" applyAlignment="1">
      <alignment horizontal="left" vertical="center" shrinkToFit="1"/>
    </xf>
    <xf numFmtId="49" fontId="84" fillId="0" borderId="136" xfId="8" applyNumberFormat="1" applyFont="1" applyBorder="1" applyAlignment="1">
      <alignment horizontal="left" vertical="center" shrinkToFit="1"/>
    </xf>
    <xf numFmtId="0" fontId="84" fillId="0" borderId="42" xfId="8" applyFont="1" applyBorder="1" applyAlignment="1">
      <alignment horizontal="center" vertical="center" shrinkToFit="1"/>
    </xf>
    <xf numFmtId="0" fontId="84" fillId="0" borderId="136" xfId="8" applyFont="1" applyBorder="1" applyAlignment="1">
      <alignment horizontal="center" vertical="center" shrinkToFit="1"/>
    </xf>
    <xf numFmtId="0" fontId="103" fillId="0" borderId="1" xfId="8" applyFont="1" applyBorder="1" applyAlignment="1">
      <alignment horizontal="center" vertical="center" shrinkToFit="1"/>
    </xf>
    <xf numFmtId="0" fontId="103" fillId="0" borderId="24" xfId="8" applyFont="1" applyBorder="1" applyAlignment="1">
      <alignment horizontal="center" vertical="center" shrinkToFit="1"/>
    </xf>
    <xf numFmtId="0" fontId="93" fillId="4" borderId="281" xfId="8" applyFont="1" applyFill="1" applyBorder="1" applyAlignment="1">
      <alignment horizontal="center" vertical="center"/>
    </xf>
    <xf numFmtId="0" fontId="93" fillId="4" borderId="43" xfId="8" applyFont="1" applyFill="1" applyBorder="1" applyAlignment="1">
      <alignment horizontal="center" vertical="center"/>
    </xf>
    <xf numFmtId="0" fontId="93" fillId="4" borderId="23" xfId="8" applyFont="1" applyFill="1" applyBorder="1" applyAlignment="1">
      <alignment horizontal="center" vertical="center"/>
    </xf>
    <xf numFmtId="0" fontId="93" fillId="4" borderId="1" xfId="8" applyFont="1" applyFill="1" applyBorder="1" applyAlignment="1">
      <alignment horizontal="center" vertical="center"/>
    </xf>
    <xf numFmtId="0" fontId="84" fillId="0" borderId="8" xfId="8" applyFont="1" applyBorder="1" applyAlignment="1">
      <alignment horizontal="center" vertical="center" shrinkToFit="1"/>
    </xf>
    <xf numFmtId="0" fontId="84" fillId="0" borderId="21" xfId="8" applyFont="1" applyBorder="1" applyAlignment="1">
      <alignment horizontal="center" vertical="center" shrinkToFit="1"/>
    </xf>
    <xf numFmtId="0" fontId="105" fillId="0" borderId="322" xfId="8" applyFont="1" applyBorder="1" applyAlignment="1">
      <alignment horizontal="center" vertical="center"/>
    </xf>
    <xf numFmtId="0" fontId="105" fillId="0" borderId="323" xfId="8" applyFont="1" applyBorder="1" applyAlignment="1">
      <alignment horizontal="center" vertical="center"/>
    </xf>
    <xf numFmtId="0" fontId="24" fillId="0" borderId="45" xfId="5" applyFont="1" applyBorder="1" applyAlignment="1">
      <alignment horizontal="center" vertical="center" shrinkToFit="1"/>
    </xf>
    <xf numFmtId="0" fontId="29" fillId="4" borderId="45" xfId="5" applyFont="1" applyFill="1" applyBorder="1" applyAlignment="1">
      <alignment horizontal="center" vertical="center" shrinkToFit="1"/>
    </xf>
    <xf numFmtId="0" fontId="28" fillId="4" borderId="45" xfId="5" applyFont="1" applyFill="1" applyBorder="1" applyAlignment="1">
      <alignment horizontal="center" vertical="center" shrinkToFit="1"/>
    </xf>
    <xf numFmtId="0" fontId="31" fillId="4" borderId="371" xfId="5" applyFont="1" applyFill="1" applyBorder="1" applyAlignment="1">
      <alignment horizontal="center" vertical="center" shrinkToFit="1"/>
    </xf>
    <xf numFmtId="0" fontId="31" fillId="4" borderId="372" xfId="5" applyFont="1" applyFill="1" applyBorder="1" applyAlignment="1">
      <alignment horizontal="center" vertical="center" shrinkToFit="1"/>
    </xf>
    <xf numFmtId="0" fontId="31" fillId="4" borderId="376" xfId="5" applyFont="1" applyFill="1" applyBorder="1" applyAlignment="1">
      <alignment horizontal="center" vertical="center" shrinkToFit="1"/>
    </xf>
    <xf numFmtId="0" fontId="31" fillId="4" borderId="45" xfId="5" applyFont="1" applyFill="1" applyBorder="1" applyAlignment="1">
      <alignment horizontal="center" vertical="center" shrinkToFit="1"/>
    </xf>
    <xf numFmtId="0" fontId="31" fillId="4" borderId="379" xfId="5" applyFont="1" applyFill="1" applyBorder="1" applyAlignment="1">
      <alignment horizontal="center" vertical="center" shrinkToFit="1"/>
    </xf>
    <xf numFmtId="0" fontId="31" fillId="4" borderId="380" xfId="5" applyFont="1" applyFill="1" applyBorder="1" applyAlignment="1">
      <alignment horizontal="center" vertical="center" shrinkToFit="1"/>
    </xf>
    <xf numFmtId="0" fontId="28" fillId="4" borderId="45" xfId="5" applyFont="1" applyFill="1" applyBorder="1" applyAlignment="1">
      <alignment horizontal="center" vertical="center" wrapText="1" shrinkToFit="1"/>
    </xf>
    <xf numFmtId="0" fontId="31" fillId="4" borderId="378" xfId="5" applyFont="1" applyFill="1" applyBorder="1" applyAlignment="1">
      <alignment horizontal="center" vertical="center" shrinkToFit="1"/>
    </xf>
    <xf numFmtId="0" fontId="31" fillId="4" borderId="32" xfId="5" applyFont="1" applyFill="1" applyBorder="1" applyAlignment="1">
      <alignment horizontal="center" vertical="center" shrinkToFit="1"/>
    </xf>
    <xf numFmtId="0" fontId="31" fillId="4" borderId="48" xfId="5" applyFont="1" applyFill="1" applyBorder="1" applyAlignment="1">
      <alignment horizontal="center" vertical="center" shrinkToFit="1"/>
    </xf>
    <xf numFmtId="0" fontId="24" fillId="0" borderId="49" xfId="5" applyFont="1" applyBorder="1" applyAlignment="1">
      <alignment horizontal="center" vertical="center" shrinkToFit="1"/>
    </xf>
    <xf numFmtId="0" fontId="24" fillId="0" borderId="32" xfId="5" applyFont="1" applyBorder="1" applyAlignment="1">
      <alignment horizontal="center" vertical="center" shrinkToFit="1"/>
    </xf>
    <xf numFmtId="0" fontId="24" fillId="0" borderId="377" xfId="5" applyFont="1" applyBorder="1" applyAlignment="1">
      <alignment horizontal="center" vertical="center" shrinkToFit="1"/>
    </xf>
    <xf numFmtId="0" fontId="36" fillId="11" borderId="49" xfId="5" applyFont="1" applyFill="1" applyBorder="1" applyAlignment="1">
      <alignment horizontal="center" vertical="center" wrapText="1" shrinkToFit="1"/>
    </xf>
    <xf numFmtId="0" fontId="36" fillId="11" borderId="32" xfId="5" applyFont="1" applyFill="1" applyBorder="1" applyAlignment="1">
      <alignment horizontal="center" vertical="center" shrinkToFit="1"/>
    </xf>
    <xf numFmtId="0" fontId="36" fillId="11" borderId="48" xfId="5" applyFont="1" applyFill="1" applyBorder="1" applyAlignment="1">
      <alignment horizontal="center" vertical="center" shrinkToFit="1"/>
    </xf>
    <xf numFmtId="0" fontId="53" fillId="0" borderId="0" xfId="5" applyFont="1" applyBorder="1" applyAlignment="1">
      <alignment horizontal="center" vertical="center" shrinkToFit="1"/>
    </xf>
    <xf numFmtId="0" fontId="55" fillId="0" borderId="0" xfId="5" applyFont="1" applyBorder="1" applyAlignment="1">
      <alignment horizontal="right" vertical="center" shrinkToFit="1"/>
    </xf>
    <xf numFmtId="0" fontId="31" fillId="0" borderId="373" xfId="5" applyFont="1" applyBorder="1" applyAlignment="1">
      <alignment horizontal="left" vertical="center" shrinkToFit="1"/>
    </xf>
    <xf numFmtId="0" fontId="31" fillId="0" borderId="374" xfId="5" applyFont="1" applyBorder="1" applyAlignment="1">
      <alignment horizontal="left" vertical="center" shrinkToFit="1"/>
    </xf>
    <xf numFmtId="0" fontId="31" fillId="0" borderId="375" xfId="5" applyFont="1" applyBorder="1" applyAlignment="1">
      <alignment horizontal="left" vertical="center" shrinkToFit="1"/>
    </xf>
    <xf numFmtId="0" fontId="28" fillId="0" borderId="0" xfId="5" applyFont="1" applyBorder="1" applyAlignment="1">
      <alignment horizontal="left" vertical="center" wrapText="1"/>
    </xf>
    <xf numFmtId="0" fontId="28" fillId="0" borderId="0" xfId="5" applyFont="1" applyBorder="1" applyAlignment="1">
      <alignment horizontal="left" vertical="center" wrapText="1" shrinkToFit="1"/>
    </xf>
    <xf numFmtId="0" fontId="28" fillId="0" borderId="0" xfId="5" applyFont="1" applyBorder="1" applyAlignment="1">
      <alignment horizontal="left" vertical="center"/>
    </xf>
    <xf numFmtId="0" fontId="8" fillId="3" borderId="80" xfId="0" applyFont="1" applyFill="1" applyBorder="1" applyAlignment="1">
      <alignment horizontal="center" vertical="center" wrapText="1"/>
    </xf>
    <xf numFmtId="0" fontId="8" fillId="3" borderId="140" xfId="0" applyFont="1" applyFill="1" applyBorder="1" applyAlignment="1">
      <alignment horizontal="center" vertical="center" wrapText="1"/>
    </xf>
    <xf numFmtId="20" fontId="6" fillId="0" borderId="45" xfId="0" applyNumberFormat="1" applyFont="1" applyBorder="1" applyAlignment="1">
      <alignment horizontal="center" vertical="center" wrapText="1"/>
    </xf>
    <xf numFmtId="0" fontId="6" fillId="0" borderId="49"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151" xfId="0" applyFont="1" applyBorder="1" applyAlignment="1">
      <alignment horizontal="center" vertical="center" wrapText="1"/>
    </xf>
    <xf numFmtId="0" fontId="6" fillId="0" borderId="82" xfId="0" applyFont="1" applyBorder="1" applyAlignment="1">
      <alignment horizontal="left" vertical="center" shrinkToFit="1"/>
    </xf>
    <xf numFmtId="0" fontId="6" fillId="0" borderId="139" xfId="0" applyFont="1" applyBorder="1" applyAlignment="1">
      <alignment horizontal="left" vertical="center" shrinkToFit="1"/>
    </xf>
    <xf numFmtId="0" fontId="14" fillId="3" borderId="51"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149" xfId="0" applyFont="1" applyFill="1" applyBorder="1" applyAlignment="1">
      <alignment horizontal="center" vertical="center" wrapText="1"/>
    </xf>
    <xf numFmtId="0" fontId="14" fillId="3" borderId="150" xfId="0" applyFont="1" applyFill="1" applyBorder="1" applyAlignment="1">
      <alignment horizontal="center" vertical="center" wrapText="1"/>
    </xf>
    <xf numFmtId="0" fontId="14" fillId="3" borderId="96" xfId="0" applyFont="1" applyFill="1" applyBorder="1" applyAlignment="1">
      <alignment horizontal="center" vertical="center" wrapText="1"/>
    </xf>
    <xf numFmtId="0" fontId="14" fillId="3" borderId="100" xfId="0" applyFont="1" applyFill="1" applyBorder="1" applyAlignment="1">
      <alignment horizontal="center" vertical="center" wrapText="1"/>
    </xf>
    <xf numFmtId="0" fontId="14" fillId="3" borderId="36"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54" xfId="0" applyFont="1" applyFill="1" applyBorder="1" applyAlignment="1">
      <alignment horizontal="center" vertical="center" wrapText="1"/>
    </xf>
    <xf numFmtId="0" fontId="8" fillId="3" borderId="82" xfId="0" applyFont="1" applyFill="1" applyBorder="1" applyAlignment="1">
      <alignment horizontal="center" vertical="center" wrapText="1"/>
    </xf>
    <xf numFmtId="0" fontId="6" fillId="0" borderId="80" xfId="0" applyFont="1" applyBorder="1" applyAlignment="1">
      <alignment horizontal="left" vertical="center" shrinkToFit="1"/>
    </xf>
    <xf numFmtId="0" fontId="6" fillId="0" borderId="154" xfId="0" applyFont="1" applyBorder="1" applyAlignment="1">
      <alignment horizontal="left" vertical="center" shrinkToFit="1"/>
    </xf>
    <xf numFmtId="0" fontId="8" fillId="3" borderId="51"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11" fillId="0" borderId="80" xfId="0" applyFont="1" applyBorder="1" applyAlignment="1">
      <alignment horizontal="left" vertical="center" wrapText="1"/>
    </xf>
    <xf numFmtId="0" fontId="11" fillId="0" borderId="154" xfId="0" applyFont="1" applyBorder="1" applyAlignment="1">
      <alignment horizontal="left" vertical="center" wrapText="1"/>
    </xf>
    <xf numFmtId="49" fontId="11" fillId="0" borderId="140" xfId="0" applyNumberFormat="1" applyFont="1" applyBorder="1" applyAlignment="1">
      <alignment horizontal="left" vertical="center" wrapText="1"/>
    </xf>
    <xf numFmtId="49" fontId="11" fillId="0" borderId="141" xfId="0" applyNumberFormat="1" applyFont="1" applyBorder="1" applyAlignment="1">
      <alignment horizontal="left" vertical="center" wrapText="1"/>
    </xf>
    <xf numFmtId="0" fontId="17" fillId="0" borderId="0" xfId="0" applyFont="1" applyAlignment="1">
      <alignment horizontal="center" vertical="center" wrapText="1"/>
    </xf>
    <xf numFmtId="0" fontId="8" fillId="3" borderId="50"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0" borderId="0" xfId="0" applyFont="1" applyBorder="1" applyAlignment="1">
      <alignment horizontal="right" vertical="center"/>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9" fillId="0" borderId="147" xfId="0" applyFont="1" applyFill="1" applyBorder="1" applyAlignment="1">
      <alignment horizontal="left" vertical="center" wrapText="1"/>
    </xf>
    <xf numFmtId="0" fontId="19" fillId="0" borderId="148" xfId="0" applyFont="1" applyFill="1" applyBorder="1" applyAlignment="1">
      <alignment horizontal="left" vertical="center" wrapText="1"/>
    </xf>
    <xf numFmtId="0" fontId="11" fillId="0" borderId="96" xfId="0" applyFont="1" applyBorder="1" applyAlignment="1">
      <alignment horizontal="center" vertical="center" wrapText="1"/>
    </xf>
    <xf numFmtId="0" fontId="11" fillId="0" borderId="100" xfId="0" applyFont="1" applyBorder="1" applyAlignment="1">
      <alignment horizontal="center" vertical="center" wrapText="1"/>
    </xf>
    <xf numFmtId="0" fontId="11" fillId="0" borderId="152" xfId="0" applyFont="1" applyBorder="1" applyAlignment="1">
      <alignment horizontal="center" vertical="center" wrapText="1"/>
    </xf>
    <xf numFmtId="0" fontId="11" fillId="0" borderId="153" xfId="0" applyFont="1" applyBorder="1" applyAlignment="1">
      <alignment horizontal="center" vertical="center" wrapText="1"/>
    </xf>
    <xf numFmtId="20" fontId="6" fillId="0" borderId="48" xfId="0" applyNumberFormat="1" applyFont="1" applyBorder="1" applyAlignment="1">
      <alignment horizontal="center" vertical="center" wrapText="1"/>
    </xf>
    <xf numFmtId="0" fontId="6" fillId="0" borderId="54"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57" xfId="0" applyFont="1" applyBorder="1" applyAlignment="1">
      <alignment horizontal="center" vertical="center" wrapText="1"/>
    </xf>
    <xf numFmtId="0" fontId="14" fillId="3" borderId="140" xfId="0" applyFont="1" applyFill="1" applyBorder="1" applyAlignment="1">
      <alignment horizontal="center" vertical="center" wrapText="1"/>
    </xf>
    <xf numFmtId="0" fontId="6" fillId="0" borderId="140" xfId="0" applyFont="1" applyBorder="1" applyAlignment="1">
      <alignment horizontal="left" vertical="center" shrinkToFit="1"/>
    </xf>
    <xf numFmtId="0" fontId="6" fillId="0" borderId="141" xfId="0" applyFont="1" applyBorder="1" applyAlignment="1">
      <alignment horizontal="left" vertical="center" shrinkToFit="1"/>
    </xf>
    <xf numFmtId="0" fontId="14" fillId="3" borderId="82" xfId="0" applyFont="1" applyFill="1" applyBorder="1" applyAlignment="1">
      <alignment horizontal="center" vertical="center" wrapText="1"/>
    </xf>
    <xf numFmtId="0" fontId="18" fillId="0" borderId="0" xfId="0" applyFont="1" applyAlignment="1">
      <alignment horizontal="left"/>
    </xf>
    <xf numFmtId="0" fontId="11" fillId="0" borderId="30" xfId="0" applyFont="1" applyBorder="1" applyAlignment="1">
      <alignment horizontal="left" vertical="center" wrapText="1"/>
    </xf>
    <xf numFmtId="0" fontId="11" fillId="0" borderId="0" xfId="0" applyFont="1" applyBorder="1" applyAlignment="1">
      <alignment horizontal="left" vertical="center" wrapText="1"/>
    </xf>
    <xf numFmtId="0" fontId="11" fillId="0" borderId="22" xfId="0" applyFont="1" applyBorder="1" applyAlignment="1">
      <alignment horizontal="left" vertical="center" wrapText="1"/>
    </xf>
    <xf numFmtId="0" fontId="11" fillId="0" borderId="73" xfId="0"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shrinkToFit="1"/>
    </xf>
    <xf numFmtId="0" fontId="11" fillId="0" borderId="81" xfId="0" applyFont="1" applyBorder="1" applyAlignment="1">
      <alignment vertical="center" wrapText="1"/>
    </xf>
    <xf numFmtId="0" fontId="11" fillId="0" borderId="109" xfId="0" applyFont="1" applyBorder="1" applyAlignment="1">
      <alignment vertical="center" wrapText="1"/>
    </xf>
    <xf numFmtId="0" fontId="11" fillId="0" borderId="82" xfId="0" applyFont="1" applyBorder="1" applyAlignment="1">
      <alignment horizontal="left" vertical="center" wrapText="1"/>
    </xf>
    <xf numFmtId="0" fontId="11" fillId="0" borderId="139" xfId="0" applyFont="1" applyBorder="1" applyAlignment="1">
      <alignment horizontal="left" vertical="center" wrapText="1"/>
    </xf>
    <xf numFmtId="0" fontId="11" fillId="0" borderId="81" xfId="0" applyFont="1" applyBorder="1" applyAlignment="1">
      <alignment horizontal="center" vertical="center" wrapText="1"/>
    </xf>
    <xf numFmtId="0" fontId="11" fillId="0" borderId="30" xfId="0" applyFont="1" applyBorder="1" applyAlignment="1">
      <alignment horizontal="center" vertical="center" wrapText="1"/>
    </xf>
    <xf numFmtId="0" fontId="14" fillId="0" borderId="38" xfId="0" applyFont="1" applyBorder="1" applyAlignment="1">
      <alignment horizontal="left" vertical="center" shrinkToFit="1"/>
    </xf>
    <xf numFmtId="0" fontId="14" fillId="0" borderId="81" xfId="0" applyFont="1" applyBorder="1" applyAlignment="1">
      <alignment horizontal="left" vertical="center" shrinkToFit="1"/>
    </xf>
    <xf numFmtId="0" fontId="14" fillId="0" borderId="109" xfId="0" applyFont="1" applyBorder="1" applyAlignment="1">
      <alignment horizontal="left" vertical="center" shrinkToFit="1"/>
    </xf>
    <xf numFmtId="0" fontId="18" fillId="0" borderId="0" xfId="0" applyFont="1" applyBorder="1" applyAlignment="1">
      <alignment horizontal="left" vertical="center"/>
    </xf>
    <xf numFmtId="0" fontId="11" fillId="0" borderId="81" xfId="0" applyFont="1" applyBorder="1" applyAlignment="1">
      <alignment horizontal="left" vertical="center" wrapText="1"/>
    </xf>
    <xf numFmtId="0" fontId="11" fillId="0" borderId="109" xfId="0" applyFont="1" applyBorder="1" applyAlignment="1">
      <alignment horizontal="left" vertical="center" wrapText="1"/>
    </xf>
    <xf numFmtId="0" fontId="11" fillId="0" borderId="45" xfId="0" applyFont="1" applyBorder="1" applyAlignment="1">
      <alignment horizontal="left" vertical="center" wrapText="1"/>
    </xf>
    <xf numFmtId="0" fontId="11" fillId="0" borderId="49" xfId="0" applyFont="1" applyBorder="1" applyAlignment="1">
      <alignment horizontal="left" vertical="center" wrapText="1"/>
    </xf>
    <xf numFmtId="0" fontId="8" fillId="3" borderId="39" xfId="0" applyFont="1" applyFill="1" applyBorder="1" applyAlignment="1">
      <alignment horizontal="center" vertical="center" wrapText="1"/>
    </xf>
    <xf numFmtId="0" fontId="18" fillId="0" borderId="0" xfId="0" applyFont="1" applyAlignment="1">
      <alignment horizontal="left" vertical="center"/>
    </xf>
    <xf numFmtId="0" fontId="11" fillId="0" borderId="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9" xfId="0" applyFont="1" applyBorder="1" applyAlignment="1">
      <alignment horizontal="left" vertical="center" wrapText="1"/>
    </xf>
    <xf numFmtId="0" fontId="11" fillId="0" borderId="4" xfId="0" applyFont="1" applyBorder="1" applyAlignment="1">
      <alignment horizontal="left" vertical="center" wrapText="1"/>
    </xf>
    <xf numFmtId="0" fontId="11" fillId="0" borderId="11" xfId="0" applyFont="1" applyBorder="1" applyAlignment="1">
      <alignment horizontal="right" vertical="center" wrapText="1"/>
    </xf>
    <xf numFmtId="0" fontId="11" fillId="0" borderId="14" xfId="0" applyFont="1" applyBorder="1" applyAlignment="1">
      <alignment horizontal="right" vertical="center" wrapText="1"/>
    </xf>
    <xf numFmtId="0" fontId="11" fillId="0" borderId="131" xfId="0" applyFont="1" applyBorder="1" applyAlignment="1">
      <alignment horizontal="right" vertical="center" wrapText="1"/>
    </xf>
    <xf numFmtId="0" fontId="11" fillId="0" borderId="87" xfId="0" applyFont="1" applyBorder="1" applyAlignment="1">
      <alignment horizontal="center" vertical="center" wrapText="1"/>
    </xf>
    <xf numFmtId="0" fontId="14" fillId="0" borderId="8" xfId="0" applyFont="1" applyBorder="1" applyAlignment="1">
      <alignment horizontal="center" vertical="center" shrinkToFit="1"/>
    </xf>
    <xf numFmtId="0" fontId="14" fillId="0" borderId="71" xfId="0" applyFont="1" applyBorder="1" applyAlignment="1">
      <alignment horizontal="center" vertical="center" shrinkToFit="1"/>
    </xf>
    <xf numFmtId="0" fontId="11" fillId="0" borderId="8" xfId="0" applyFont="1" applyBorder="1" applyAlignment="1">
      <alignment horizontal="right" vertical="center" wrapText="1"/>
    </xf>
    <xf numFmtId="0" fontId="11" fillId="0" borderId="8" xfId="0" applyFont="1" applyBorder="1" applyAlignment="1">
      <alignment horizontal="center" vertical="center" wrapText="1"/>
    </xf>
    <xf numFmtId="0" fontId="11" fillId="0" borderId="79" xfId="0" applyFont="1" applyBorder="1" applyAlignment="1">
      <alignment horizontal="left" vertical="center" wrapText="1"/>
    </xf>
    <xf numFmtId="0" fontId="11" fillId="0" borderId="3" xfId="0" applyFont="1" applyBorder="1" applyAlignment="1">
      <alignment horizontal="left" vertical="center" wrapText="1"/>
    </xf>
    <xf numFmtId="0" fontId="11" fillId="0" borderId="84" xfId="0" applyFont="1" applyBorder="1" applyAlignment="1">
      <alignment horizontal="left" vertical="center" wrapText="1"/>
    </xf>
    <xf numFmtId="0" fontId="11" fillId="0" borderId="31" xfId="0" applyFont="1" applyBorder="1" applyAlignment="1">
      <alignment horizontal="left" vertical="center" wrapText="1"/>
    </xf>
    <xf numFmtId="0" fontId="11" fillId="0" borderId="11"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70" xfId="0" applyFont="1" applyBorder="1" applyAlignment="1">
      <alignment horizontal="center" vertical="center" wrapText="1"/>
    </xf>
    <xf numFmtId="0" fontId="8" fillId="3" borderId="83"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0" borderId="140" xfId="0" applyFont="1" applyFill="1" applyBorder="1" applyAlignment="1">
      <alignment horizontal="center" vertical="center" wrapText="1"/>
    </xf>
    <xf numFmtId="0" fontId="20" fillId="0" borderId="82"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19" fillId="0" borderId="51" xfId="0" applyFont="1" applyFill="1" applyBorder="1" applyAlignment="1">
      <alignment horizontal="left" vertical="center" wrapText="1"/>
    </xf>
    <xf numFmtId="0" fontId="19" fillId="0" borderId="52" xfId="0" applyFont="1" applyFill="1" applyBorder="1" applyAlignment="1">
      <alignment horizontal="left"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8" fillId="3" borderId="161" xfId="0" applyFont="1" applyFill="1" applyBorder="1" applyAlignment="1">
      <alignment horizontal="left" vertical="center" shrinkToFit="1"/>
    </xf>
    <xf numFmtId="0" fontId="6" fillId="3" borderId="45" xfId="0" applyFont="1" applyFill="1" applyBorder="1" applyAlignment="1">
      <alignment horizontal="center" vertical="center" wrapText="1"/>
    </xf>
    <xf numFmtId="0" fontId="8" fillId="3" borderId="47" xfId="0" applyFont="1" applyFill="1" applyBorder="1" applyAlignment="1">
      <alignment horizontal="center" vertical="center" shrinkToFit="1"/>
    </xf>
    <xf numFmtId="0" fontId="8" fillId="3" borderId="102" xfId="0" applyFont="1" applyFill="1" applyBorder="1" applyAlignment="1">
      <alignment horizontal="center" vertical="center" wrapText="1"/>
    </xf>
    <xf numFmtId="0" fontId="8" fillId="3" borderId="108" xfId="0" applyFont="1" applyFill="1" applyBorder="1" applyAlignment="1">
      <alignment horizontal="center" vertical="center" wrapText="1"/>
    </xf>
    <xf numFmtId="0" fontId="8" fillId="3" borderId="105" xfId="0" applyFont="1" applyFill="1" applyBorder="1" applyAlignment="1">
      <alignment horizontal="center" vertical="center" wrapText="1"/>
    </xf>
    <xf numFmtId="0" fontId="8" fillId="3" borderId="140" xfId="0" applyFont="1" applyFill="1" applyBorder="1" applyAlignment="1">
      <alignment horizontal="center" vertical="center" shrinkToFit="1"/>
    </xf>
    <xf numFmtId="0" fontId="6" fillId="0" borderId="142" xfId="0" applyFont="1" applyBorder="1" applyAlignment="1">
      <alignment horizontal="left" vertical="center" wrapText="1"/>
    </xf>
    <xf numFmtId="0" fontId="6" fillId="0" borderId="85" xfId="0" applyFont="1" applyBorder="1" applyAlignment="1">
      <alignment horizontal="left" vertical="center" wrapText="1"/>
    </xf>
    <xf numFmtId="0" fontId="6" fillId="0" borderId="175" xfId="0" applyFont="1" applyBorder="1" applyAlignment="1">
      <alignment horizontal="left" vertical="center" wrapText="1"/>
    </xf>
    <xf numFmtId="0" fontId="6" fillId="0" borderId="143" xfId="0" applyFont="1" applyBorder="1" applyAlignment="1">
      <alignment horizontal="left" vertical="center" wrapText="1"/>
    </xf>
    <xf numFmtId="0" fontId="6" fillId="0" borderId="144" xfId="0" applyFont="1" applyBorder="1" applyAlignment="1">
      <alignment horizontal="left" vertical="center" wrapText="1"/>
    </xf>
    <xf numFmtId="0" fontId="6" fillId="0" borderId="157" xfId="0" applyFont="1" applyBorder="1" applyAlignment="1">
      <alignment horizontal="left" vertical="center" wrapText="1"/>
    </xf>
    <xf numFmtId="0" fontId="18" fillId="16" borderId="161" xfId="0" applyFont="1" applyFill="1" applyBorder="1" applyAlignment="1">
      <alignment horizontal="left" vertical="center" shrinkToFit="1"/>
    </xf>
    <xf numFmtId="0" fontId="18" fillId="3" borderId="39" xfId="0" applyFont="1" applyFill="1" applyBorder="1" applyAlignment="1">
      <alignment horizontal="left" vertical="center" shrinkToFit="1"/>
    </xf>
    <xf numFmtId="0" fontId="8" fillId="3" borderId="39" xfId="0" applyFont="1" applyFill="1" applyBorder="1" applyAlignment="1">
      <alignment horizontal="center" vertical="center" shrinkToFit="1"/>
    </xf>
    <xf numFmtId="49" fontId="6" fillId="0" borderId="31" xfId="0" applyNumberFormat="1" applyFont="1" applyBorder="1" applyAlignment="1">
      <alignment horizontal="left" vertical="center" wrapText="1"/>
    </xf>
    <xf numFmtId="49" fontId="6" fillId="0" borderId="11" xfId="0" applyNumberFormat="1" applyFont="1" applyBorder="1" applyAlignment="1">
      <alignment horizontal="left" vertical="center" wrapText="1"/>
    </xf>
    <xf numFmtId="49" fontId="6" fillId="0" borderId="14" xfId="0" applyNumberFormat="1" applyFont="1" applyBorder="1" applyAlignment="1">
      <alignment horizontal="left" vertical="center" wrapText="1"/>
    </xf>
    <xf numFmtId="0" fontId="18" fillId="3" borderId="47" xfId="0" applyFont="1" applyFill="1" applyBorder="1" applyAlignment="1">
      <alignment horizontal="left" vertical="center" shrinkToFit="1"/>
    </xf>
    <xf numFmtId="0" fontId="14" fillId="0" borderId="73" xfId="0" applyFont="1" applyBorder="1" applyAlignment="1">
      <alignment horizontal="right" vertical="center" wrapText="1"/>
    </xf>
    <xf numFmtId="0" fontId="14" fillId="0" borderId="1" xfId="0" applyFont="1" applyBorder="1" applyAlignment="1">
      <alignment horizontal="right" vertical="center" wrapText="1"/>
    </xf>
    <xf numFmtId="0" fontId="8" fillId="3" borderId="29"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28" xfId="0" applyFont="1" applyFill="1" applyBorder="1" applyAlignment="1">
      <alignment horizontal="center" vertical="center" wrapText="1"/>
    </xf>
    <xf numFmtId="49" fontId="11" fillId="0" borderId="140" xfId="0" applyNumberFormat="1" applyFont="1" applyBorder="1" applyAlignment="1">
      <alignment horizontal="left" vertical="center" shrinkToFit="1"/>
    </xf>
    <xf numFmtId="49" fontId="11" fillId="0" borderId="141" xfId="0" applyNumberFormat="1" applyFont="1" applyBorder="1" applyAlignment="1">
      <alignment horizontal="left" vertical="center" shrinkToFit="1"/>
    </xf>
    <xf numFmtId="0" fontId="11" fillId="0" borderId="140" xfId="0" applyFont="1" applyBorder="1" applyAlignment="1">
      <alignment horizontal="left" vertical="center" shrinkToFit="1"/>
    </xf>
    <xf numFmtId="0" fontId="11" fillId="0" borderId="141" xfId="0" applyFont="1" applyBorder="1" applyAlignment="1">
      <alignment horizontal="left" vertical="center" shrinkToFit="1"/>
    </xf>
    <xf numFmtId="0" fontId="14" fillId="3" borderId="39"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11" fillId="0" borderId="47" xfId="0" applyFont="1" applyBorder="1" applyAlignment="1">
      <alignment horizontal="left" vertical="center" shrinkToFit="1"/>
    </xf>
    <xf numFmtId="0" fontId="11" fillId="0" borderId="104" xfId="0" applyFont="1" applyBorder="1" applyAlignment="1">
      <alignment horizontal="left" vertical="center" shrinkToFit="1"/>
    </xf>
    <xf numFmtId="0" fontId="14" fillId="3" borderId="95"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86" xfId="0" applyFont="1" applyFill="1" applyBorder="1" applyAlignment="1">
      <alignment horizontal="center" vertical="center" wrapText="1"/>
    </xf>
    <xf numFmtId="0" fontId="11" fillId="0" borderId="95" xfId="0" applyFont="1" applyBorder="1" applyAlignment="1">
      <alignment horizontal="center" vertical="center" wrapText="1"/>
    </xf>
    <xf numFmtId="0" fontId="11" fillId="0" borderId="86" xfId="0" applyFont="1" applyBorder="1" applyAlignment="1">
      <alignment horizontal="center" vertical="center" wrapText="1"/>
    </xf>
    <xf numFmtId="0" fontId="8" fillId="3" borderId="54" xfId="0" applyFont="1" applyFill="1" applyBorder="1" applyAlignment="1">
      <alignment horizontal="center" vertical="center" wrapText="1"/>
    </xf>
    <xf numFmtId="0" fontId="8" fillId="0" borderId="49"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Border="1" applyAlignment="1">
      <alignment horizontal="right" vertical="center" wrapText="1"/>
    </xf>
    <xf numFmtId="0" fontId="14" fillId="0" borderId="21" xfId="0" applyFont="1" applyBorder="1" applyAlignment="1">
      <alignment horizontal="center" vertical="center" shrinkToFit="1"/>
    </xf>
    <xf numFmtId="0" fontId="11" fillId="0" borderId="30" xfId="0" applyFont="1" applyBorder="1" applyAlignment="1">
      <alignment horizontal="right" vertical="center" wrapText="1"/>
    </xf>
    <xf numFmtId="0" fontId="11" fillId="0" borderId="0" xfId="0" applyFont="1" applyBorder="1" applyAlignment="1">
      <alignment horizontal="right" vertical="center" wrapText="1"/>
    </xf>
    <xf numFmtId="0" fontId="14" fillId="0" borderId="0"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8" xfId="0" applyFont="1" applyBorder="1" applyAlignment="1">
      <alignment horizontal="right" vertical="center" wrapText="1" indent="1"/>
    </xf>
    <xf numFmtId="0" fontId="14" fillId="0" borderId="11"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1" xfId="0" applyFont="1" applyBorder="1" applyAlignment="1">
      <alignment horizontal="left" vertical="center" wrapText="1"/>
    </xf>
    <xf numFmtId="0" fontId="14" fillId="0" borderId="11" xfId="0" applyFont="1" applyBorder="1" applyAlignment="1">
      <alignment horizontal="left" vertical="center" wrapText="1"/>
    </xf>
    <xf numFmtId="0" fontId="14" fillId="0" borderId="29" xfId="0" applyFont="1" applyBorder="1" applyAlignment="1">
      <alignment horizontal="center" vertical="center" wrapText="1"/>
    </xf>
    <xf numFmtId="0" fontId="14" fillId="0" borderId="93"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172" xfId="0" applyFont="1" applyBorder="1" applyAlignment="1">
      <alignment horizontal="center" vertical="center" wrapText="1"/>
    </xf>
    <xf numFmtId="0" fontId="14" fillId="0" borderId="131" xfId="0" applyFont="1" applyBorder="1" applyAlignment="1">
      <alignment horizontal="center" vertical="center" wrapText="1"/>
    </xf>
    <xf numFmtId="0" fontId="14" fillId="0" borderId="87" xfId="0" applyFont="1" applyBorder="1" applyAlignment="1">
      <alignment horizontal="right" vertical="center" wrapText="1"/>
    </xf>
    <xf numFmtId="0" fontId="14" fillId="0" borderId="4" xfId="0" applyFont="1" applyBorder="1" applyAlignment="1">
      <alignment horizontal="right" vertical="center" wrapText="1"/>
    </xf>
    <xf numFmtId="0" fontId="14" fillId="0" borderId="11" xfId="0" applyFont="1" applyBorder="1" applyAlignment="1">
      <alignment horizontal="right" vertical="center" wrapText="1"/>
    </xf>
    <xf numFmtId="0" fontId="14" fillId="0" borderId="14" xfId="0" applyFont="1" applyBorder="1" applyAlignment="1">
      <alignment horizontal="right" vertical="center" wrapText="1"/>
    </xf>
    <xf numFmtId="0" fontId="19" fillId="0" borderId="2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73"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55" xfId="0" applyFont="1" applyFill="1" applyBorder="1" applyAlignment="1">
      <alignment horizontal="center" vertical="center" wrapText="1"/>
    </xf>
    <xf numFmtId="0" fontId="6" fillId="0" borderId="140" xfId="0" applyFont="1" applyBorder="1" applyAlignment="1">
      <alignment horizontal="left" vertical="center" wrapText="1"/>
    </xf>
    <xf numFmtId="0" fontId="6" fillId="0" borderId="141" xfId="0" applyFont="1" applyBorder="1" applyAlignment="1">
      <alignment horizontal="left" vertical="center" wrapText="1"/>
    </xf>
    <xf numFmtId="0" fontId="14" fillId="0" borderId="29"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0" borderId="73" xfId="0" applyFont="1" applyFill="1" applyBorder="1" applyAlignment="1">
      <alignment horizontal="center" vertical="center" wrapText="1"/>
    </xf>
    <xf numFmtId="0" fontId="14" fillId="0" borderId="55" xfId="0" applyFont="1" applyFill="1" applyBorder="1" applyAlignment="1">
      <alignment horizontal="center" vertical="center" wrapText="1"/>
    </xf>
    <xf numFmtId="0" fontId="11" fillId="0" borderId="140" xfId="0" applyFont="1" applyBorder="1" applyAlignment="1">
      <alignment horizontal="left" vertical="center" wrapText="1"/>
    </xf>
    <xf numFmtId="0" fontId="11" fillId="0" borderId="141" xfId="0" applyFont="1" applyBorder="1" applyAlignment="1">
      <alignment horizontal="left" vertical="center" wrapText="1"/>
    </xf>
    <xf numFmtId="0" fontId="6" fillId="0" borderId="80" xfId="0" applyFont="1" applyBorder="1" applyAlignment="1">
      <alignment horizontal="left" vertical="center" wrapText="1"/>
    </xf>
    <xf numFmtId="0" fontId="6" fillId="0" borderId="154" xfId="0" applyFont="1" applyBorder="1" applyAlignment="1">
      <alignment horizontal="left" vertical="center" wrapText="1"/>
    </xf>
    <xf numFmtId="0" fontId="6" fillId="0" borderId="82" xfId="0" applyFont="1" applyBorder="1" applyAlignment="1">
      <alignment horizontal="left" vertical="center" wrapText="1"/>
    </xf>
    <xf numFmtId="0" fontId="6" fillId="0" borderId="139" xfId="0" applyFont="1" applyBorder="1" applyAlignment="1">
      <alignment horizontal="left" vertical="center" wrapText="1"/>
    </xf>
    <xf numFmtId="0" fontId="14" fillId="0" borderId="17" xfId="0" applyFont="1" applyBorder="1" applyAlignment="1">
      <alignment horizontal="center" vertical="center" wrapText="1"/>
    </xf>
    <xf numFmtId="0" fontId="14" fillId="0" borderId="94" xfId="0" applyFont="1" applyBorder="1" applyAlignment="1">
      <alignment horizontal="center" vertical="center" wrapText="1"/>
    </xf>
    <xf numFmtId="0" fontId="14" fillId="3" borderId="143" xfId="0" applyFont="1" applyFill="1" applyBorder="1" applyAlignment="1">
      <alignment horizontal="center" vertical="center" wrapText="1"/>
    </xf>
    <xf numFmtId="0" fontId="14" fillId="3" borderId="145" xfId="0" applyFont="1" applyFill="1" applyBorder="1" applyAlignment="1">
      <alignment horizontal="center" vertical="center" wrapText="1"/>
    </xf>
    <xf numFmtId="0" fontId="13" fillId="0" borderId="143" xfId="0" applyFont="1" applyFill="1" applyBorder="1" applyAlignment="1">
      <alignment horizontal="left" vertical="center" shrinkToFit="1"/>
    </xf>
    <xf numFmtId="0" fontId="13" fillId="0" borderId="144" xfId="0" applyFont="1" applyFill="1" applyBorder="1" applyAlignment="1">
      <alignment horizontal="left" vertical="center" shrinkToFit="1"/>
    </xf>
    <xf numFmtId="0" fontId="10" fillId="0" borderId="140" xfId="0" applyFont="1" applyFill="1" applyBorder="1" applyAlignment="1">
      <alignment horizontal="center" shrinkToFit="1"/>
    </xf>
    <xf numFmtId="0" fontId="11" fillId="0" borderId="21" xfId="0" applyFont="1" applyBorder="1" applyAlignment="1">
      <alignment horizontal="center" vertical="center" wrapText="1"/>
    </xf>
    <xf numFmtId="0" fontId="14" fillId="3" borderId="72" xfId="0" applyFont="1" applyFill="1" applyBorder="1" applyAlignment="1">
      <alignment horizontal="center" vertical="center" wrapText="1"/>
    </xf>
    <xf numFmtId="0" fontId="14" fillId="3" borderId="120" xfId="0" applyFont="1" applyFill="1" applyBorder="1" applyAlignment="1">
      <alignment horizontal="center" vertical="center" wrapText="1"/>
    </xf>
    <xf numFmtId="0" fontId="14" fillId="3" borderId="155" xfId="0" applyFont="1" applyFill="1" applyBorder="1" applyAlignment="1">
      <alignment horizontal="center" vertical="center" wrapText="1"/>
    </xf>
    <xf numFmtId="0" fontId="14" fillId="3" borderId="156" xfId="0" applyFont="1" applyFill="1" applyBorder="1" applyAlignment="1">
      <alignment horizontal="center" vertical="center" wrapText="1"/>
    </xf>
    <xf numFmtId="0" fontId="0" fillId="3" borderId="51" xfId="0" applyFill="1" applyBorder="1" applyAlignment="1">
      <alignment horizontal="center" vertical="center" wrapText="1"/>
    </xf>
    <xf numFmtId="0" fontId="0" fillId="3" borderId="45" xfId="0" applyFill="1" applyBorder="1" applyAlignment="1">
      <alignment horizontal="center" vertical="center"/>
    </xf>
    <xf numFmtId="0" fontId="0" fillId="3" borderId="56" xfId="0" applyFill="1" applyBorder="1" applyAlignment="1">
      <alignment horizontal="center" vertical="center"/>
    </xf>
    <xf numFmtId="0" fontId="0" fillId="3" borderId="51" xfId="0" applyFill="1" applyBorder="1" applyAlignment="1">
      <alignment horizontal="center" vertical="center"/>
    </xf>
    <xf numFmtId="0" fontId="10" fillId="0" borderId="47" xfId="0" applyFont="1" applyFill="1" applyBorder="1" applyAlignment="1">
      <alignment horizontal="center" shrinkToFit="1"/>
    </xf>
    <xf numFmtId="0" fontId="6" fillId="3" borderId="39" xfId="0" applyFont="1" applyFill="1" applyBorder="1" applyAlignment="1">
      <alignment horizontal="center" vertical="center" wrapText="1"/>
    </xf>
    <xf numFmtId="0" fontId="8" fillId="3" borderId="81" xfId="0" applyFont="1" applyFill="1" applyBorder="1" applyAlignment="1">
      <alignment horizontal="center" vertical="center" wrapText="1"/>
    </xf>
    <xf numFmtId="0" fontId="6" fillId="0" borderId="81" xfId="0" applyFont="1" applyBorder="1" applyAlignment="1">
      <alignment horizontal="left" vertical="center" wrapText="1"/>
    </xf>
    <xf numFmtId="0" fontId="6" fillId="0" borderId="109" xfId="0" applyFont="1" applyBorder="1" applyAlignment="1">
      <alignment horizontal="left" vertical="center" wrapText="1"/>
    </xf>
    <xf numFmtId="0" fontId="8" fillId="3" borderId="35" xfId="0" applyFont="1" applyFill="1" applyBorder="1" applyAlignment="1">
      <alignment horizontal="center" vertical="center" wrapText="1"/>
    </xf>
    <xf numFmtId="0" fontId="13" fillId="0" borderId="30"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3" fillId="0" borderId="73" xfId="0" applyFont="1" applyFill="1" applyBorder="1" applyAlignment="1">
      <alignment horizontal="left" vertical="center" shrinkToFit="1"/>
    </xf>
    <xf numFmtId="0" fontId="13" fillId="0" borderId="1" xfId="0" applyFont="1" applyFill="1" applyBorder="1" applyAlignment="1">
      <alignment horizontal="left" vertical="center" shrinkToFit="1"/>
    </xf>
    <xf numFmtId="0" fontId="10" fillId="0" borderId="82" xfId="0" applyFont="1" applyFill="1" applyBorder="1" applyAlignment="1">
      <alignment horizontal="center" shrinkToFit="1"/>
    </xf>
    <xf numFmtId="0" fontId="0" fillId="3" borderId="36" xfId="0" applyFill="1" applyBorder="1" applyAlignment="1">
      <alignment horizontal="center" vertical="center"/>
    </xf>
    <xf numFmtId="0" fontId="0" fillId="3" borderId="52" xfId="0" applyFill="1" applyBorder="1" applyAlignment="1">
      <alignment horizontal="center" vertical="center"/>
    </xf>
    <xf numFmtId="0" fontId="0" fillId="3" borderId="29" xfId="0" applyFill="1" applyBorder="1" applyAlignment="1">
      <alignment horizontal="center" vertical="center"/>
    </xf>
    <xf numFmtId="0" fontId="0" fillId="3" borderId="27" xfId="0" applyFill="1" applyBorder="1" applyAlignment="1">
      <alignment horizontal="center" vertical="center"/>
    </xf>
    <xf numFmtId="0" fontId="0" fillId="3" borderId="30" xfId="0" applyFill="1" applyBorder="1" applyAlignment="1">
      <alignment horizontal="center" vertical="center"/>
    </xf>
    <xf numFmtId="0" fontId="0" fillId="3" borderId="38" xfId="0" applyFill="1" applyBorder="1" applyAlignment="1">
      <alignment horizontal="center" vertical="center"/>
    </xf>
    <xf numFmtId="0" fontId="0" fillId="3" borderId="140" xfId="0" applyFill="1" applyBorder="1" applyAlignment="1">
      <alignment horizontal="center" vertical="center"/>
    </xf>
    <xf numFmtId="0" fontId="0" fillId="3" borderId="79" xfId="0" applyFill="1" applyBorder="1" applyAlignment="1">
      <alignment horizontal="center" vertical="center"/>
    </xf>
    <xf numFmtId="0" fontId="0" fillId="3" borderId="173" xfId="0" applyFill="1" applyBorder="1" applyAlignment="1">
      <alignment horizontal="center" vertical="center"/>
    </xf>
    <xf numFmtId="0" fontId="0" fillId="3" borderId="73" xfId="0" applyFill="1" applyBorder="1" applyAlignment="1">
      <alignment horizontal="center" vertical="center"/>
    </xf>
    <xf numFmtId="0" fontId="0" fillId="3" borderId="55" xfId="0" applyFill="1" applyBorder="1" applyAlignment="1">
      <alignment horizontal="center" vertical="center"/>
    </xf>
    <xf numFmtId="20" fontId="0" fillId="0" borderId="29" xfId="0" applyNumberFormat="1" applyBorder="1" applyAlignment="1">
      <alignment horizontal="center"/>
    </xf>
    <xf numFmtId="20" fontId="0" fillId="0" borderId="7" xfId="0" applyNumberFormat="1" applyBorder="1" applyAlignment="1">
      <alignment horizontal="center"/>
    </xf>
    <xf numFmtId="20" fontId="0" fillId="0" borderId="30" xfId="0" applyNumberFormat="1" applyBorder="1" applyAlignment="1">
      <alignment horizontal="center"/>
    </xf>
    <xf numFmtId="20" fontId="0" fillId="0" borderId="22" xfId="0" applyNumberFormat="1" applyBorder="1" applyAlignment="1">
      <alignment horizontal="center"/>
    </xf>
    <xf numFmtId="20" fontId="0" fillId="0" borderId="143" xfId="0" applyNumberFormat="1" applyBorder="1" applyAlignment="1">
      <alignment horizontal="center"/>
    </xf>
    <xf numFmtId="20" fontId="0" fillId="0" borderId="157" xfId="0" applyNumberFormat="1" applyBorder="1" applyAlignment="1">
      <alignment horizontal="center"/>
    </xf>
    <xf numFmtId="0" fontId="0" fillId="0" borderId="79" xfId="0" applyBorder="1" applyAlignment="1">
      <alignment horizontal="center"/>
    </xf>
    <xf numFmtId="0" fontId="0" fillId="0" borderId="84" xfId="0" applyBorder="1" applyAlignment="1">
      <alignment horizontal="center"/>
    </xf>
    <xf numFmtId="0" fontId="0" fillId="0" borderId="73" xfId="0" applyBorder="1" applyAlignment="1">
      <alignment horizontal="center"/>
    </xf>
    <xf numFmtId="0" fontId="0" fillId="0" borderId="24" xfId="0" applyBorder="1" applyAlignment="1">
      <alignment horizontal="center"/>
    </xf>
    <xf numFmtId="0" fontId="84" fillId="3" borderId="187" xfId="2" applyFont="1" applyFill="1" applyBorder="1" applyAlignment="1" applyProtection="1">
      <alignment horizontal="center" vertical="center" wrapText="1"/>
      <protection locked="0"/>
    </xf>
    <xf numFmtId="0" fontId="84" fillId="3" borderId="42" xfId="2" applyFont="1" applyFill="1" applyBorder="1" applyAlignment="1" applyProtection="1">
      <alignment horizontal="center" vertical="center" wrapText="1"/>
      <protection locked="0"/>
    </xf>
    <xf numFmtId="0" fontId="84" fillId="3" borderId="188" xfId="2" applyFont="1" applyFill="1" applyBorder="1" applyAlignment="1" applyProtection="1">
      <alignment horizontal="center" vertical="center" wrapText="1"/>
      <protection locked="0"/>
    </xf>
    <xf numFmtId="0" fontId="84" fillId="3" borderId="187" xfId="2" applyFont="1" applyFill="1" applyBorder="1" applyAlignment="1" applyProtection="1">
      <alignment horizontal="center" vertical="center"/>
      <protection locked="0"/>
    </xf>
    <xf numFmtId="0" fontId="84" fillId="3" borderId="42" xfId="2" applyFont="1" applyFill="1" applyBorder="1" applyAlignment="1" applyProtection="1">
      <alignment horizontal="center" vertical="center"/>
      <protection locked="0"/>
    </xf>
    <xf numFmtId="0" fontId="84" fillId="3" borderId="188" xfId="2" applyFont="1" applyFill="1" applyBorder="1" applyAlignment="1" applyProtection="1">
      <alignment horizontal="center" vertical="center"/>
      <protection locked="0"/>
    </xf>
    <xf numFmtId="0" fontId="93" fillId="3" borderId="90" xfId="2" applyFont="1" applyFill="1" applyBorder="1" applyAlignment="1" applyProtection="1">
      <alignment horizontal="center" vertical="center" shrinkToFit="1"/>
      <protection locked="0"/>
    </xf>
    <xf numFmtId="0" fontId="93" fillId="3" borderId="89" xfId="2" applyFont="1" applyFill="1" applyBorder="1" applyAlignment="1" applyProtection="1">
      <alignment horizontal="center" vertical="center" shrinkToFit="1"/>
      <protection locked="0"/>
    </xf>
    <xf numFmtId="0" fontId="93" fillId="3" borderId="236" xfId="2" applyFont="1" applyFill="1" applyBorder="1" applyAlignment="1" applyProtection="1">
      <alignment horizontal="center" vertical="center" shrinkToFit="1"/>
      <protection locked="0"/>
    </xf>
    <xf numFmtId="0" fontId="134" fillId="14" borderId="110" xfId="2" applyFont="1" applyFill="1" applyBorder="1" applyAlignment="1" applyProtection="1">
      <alignment horizontal="center" vertical="center"/>
      <protection locked="0"/>
    </xf>
    <xf numFmtId="0" fontId="134" fillId="14" borderId="75" xfId="2" applyFont="1" applyFill="1" applyBorder="1" applyAlignment="1" applyProtection="1">
      <alignment horizontal="center" vertical="center"/>
      <protection locked="0"/>
    </xf>
    <xf numFmtId="0" fontId="134" fillId="14" borderId="222" xfId="2" applyFont="1" applyFill="1" applyBorder="1" applyAlignment="1" applyProtection="1">
      <alignment horizontal="center" vertical="center"/>
      <protection locked="0"/>
    </xf>
    <xf numFmtId="0" fontId="93" fillId="3" borderId="161" xfId="0" applyFont="1" applyFill="1" applyBorder="1" applyAlignment="1">
      <alignment horizontal="center" vertical="center" shrinkToFit="1"/>
    </xf>
    <xf numFmtId="177" fontId="93" fillId="3" borderId="161" xfId="0" applyNumberFormat="1" applyFont="1" applyFill="1" applyBorder="1" applyAlignment="1">
      <alignment horizontal="center" vertical="center" shrinkToFit="1"/>
    </xf>
    <xf numFmtId="177" fontId="93" fillId="3" borderId="384" xfId="0" applyNumberFormat="1" applyFont="1" applyFill="1" applyBorder="1" applyAlignment="1">
      <alignment horizontal="center" vertical="center" shrinkToFit="1"/>
    </xf>
    <xf numFmtId="0" fontId="92" fillId="0" borderId="346" xfId="0" applyFont="1" applyBorder="1" applyAlignment="1">
      <alignment horizontal="center" vertical="center" shrinkToFit="1"/>
    </xf>
    <xf numFmtId="0" fontId="92" fillId="0" borderId="235" xfId="0" applyFont="1" applyBorder="1" applyAlignment="1">
      <alignment horizontal="center" vertical="center" shrinkToFit="1"/>
    </xf>
    <xf numFmtId="0" fontId="93" fillId="3" borderId="227" xfId="0" applyFont="1" applyFill="1" applyBorder="1" applyAlignment="1">
      <alignment horizontal="center" vertical="center" shrinkToFit="1"/>
    </xf>
    <xf numFmtId="177" fontId="93" fillId="3" borderId="227" xfId="0" applyNumberFormat="1" applyFont="1" applyFill="1" applyBorder="1" applyAlignment="1">
      <alignment horizontal="center" vertical="center" shrinkToFit="1"/>
    </xf>
    <xf numFmtId="177" fontId="93" fillId="3" borderId="383" xfId="0" applyNumberFormat="1" applyFont="1" applyFill="1" applyBorder="1" applyAlignment="1">
      <alignment horizontal="center" vertical="center" shrinkToFit="1"/>
    </xf>
    <xf numFmtId="0" fontId="93" fillId="3" borderId="230" xfId="0" applyFont="1" applyFill="1" applyBorder="1" applyAlignment="1">
      <alignment horizontal="center" vertical="center" shrinkToFit="1"/>
    </xf>
    <xf numFmtId="0" fontId="93" fillId="3" borderId="158" xfId="0" applyFont="1" applyFill="1" applyBorder="1" applyAlignment="1">
      <alignment horizontal="center" vertical="center" shrinkToFit="1"/>
    </xf>
    <xf numFmtId="0" fontId="93" fillId="3" borderId="92" xfId="0" applyFont="1" applyFill="1" applyBorder="1" applyAlignment="1">
      <alignment horizontal="center" vertical="center" shrinkToFit="1"/>
    </xf>
    <xf numFmtId="0" fontId="134" fillId="3" borderId="27" xfId="0" applyFont="1" applyFill="1" applyBorder="1" applyAlignment="1">
      <alignment horizontal="center" vertical="center" textRotation="255" shrinkToFit="1"/>
    </xf>
    <xf numFmtId="0" fontId="134" fillId="3" borderId="38" xfId="0" applyFont="1" applyFill="1" applyBorder="1" applyAlignment="1">
      <alignment horizontal="center" vertical="center" textRotation="255" shrinkToFit="1"/>
    </xf>
    <xf numFmtId="0" fontId="134" fillId="3" borderId="28" xfId="0" applyFont="1" applyFill="1" applyBorder="1" applyAlignment="1">
      <alignment horizontal="center" vertical="center" textRotation="255" shrinkToFit="1"/>
    </xf>
    <xf numFmtId="0" fontId="71" fillId="3" borderId="26" xfId="2" applyFont="1" applyFill="1" applyBorder="1" applyAlignment="1">
      <alignment horizontal="center" vertical="center" wrapText="1"/>
    </xf>
    <xf numFmtId="0" fontId="71" fillId="3" borderId="4" xfId="2" applyFont="1" applyFill="1" applyBorder="1" applyAlignment="1">
      <alignment horizontal="center" vertical="center" wrapText="1"/>
    </xf>
    <xf numFmtId="0" fontId="71" fillId="3" borderId="27" xfId="2" applyFont="1" applyFill="1" applyBorder="1" applyAlignment="1">
      <alignment horizontal="center" vertical="center" wrapText="1"/>
    </xf>
    <xf numFmtId="0" fontId="71" fillId="3" borderId="25" xfId="2" applyFont="1" applyFill="1" applyBorder="1" applyAlignment="1">
      <alignment horizontal="center" vertical="center" wrapText="1"/>
    </xf>
    <xf numFmtId="0" fontId="71" fillId="3" borderId="11" xfId="2" applyFont="1" applyFill="1" applyBorder="1" applyAlignment="1">
      <alignment horizontal="center" vertical="center" wrapText="1"/>
    </xf>
    <xf numFmtId="0" fontId="71" fillId="3" borderId="28" xfId="2" applyFont="1" applyFill="1" applyBorder="1" applyAlignment="1">
      <alignment horizontal="center" vertical="center" wrapText="1"/>
    </xf>
    <xf numFmtId="0" fontId="113" fillId="3" borderId="29" xfId="2" applyFont="1" applyFill="1" applyBorder="1" applyAlignment="1">
      <alignment horizontal="left" vertical="center" wrapText="1"/>
    </xf>
    <xf numFmtId="0" fontId="113" fillId="3" borderId="4" xfId="2" applyFont="1" applyFill="1" applyBorder="1" applyAlignment="1">
      <alignment horizontal="left" vertical="center" wrapText="1"/>
    </xf>
    <xf numFmtId="0" fontId="113" fillId="3" borderId="27" xfId="2" applyFont="1" applyFill="1" applyBorder="1" applyAlignment="1">
      <alignment horizontal="left" vertical="center" wrapText="1"/>
    </xf>
    <xf numFmtId="0" fontId="113" fillId="3" borderId="31" xfId="2" applyFont="1" applyFill="1" applyBorder="1" applyAlignment="1">
      <alignment horizontal="left" vertical="center" wrapText="1"/>
    </xf>
    <xf numFmtId="0" fontId="113" fillId="3" borderId="11" xfId="2" applyFont="1" applyFill="1" applyBorder="1" applyAlignment="1">
      <alignment horizontal="left" vertical="center" wrapText="1"/>
    </xf>
    <xf numFmtId="0" fontId="113" fillId="3" borderId="28" xfId="2" applyFont="1" applyFill="1" applyBorder="1" applyAlignment="1">
      <alignment horizontal="left" vertical="center" wrapText="1"/>
    </xf>
    <xf numFmtId="0" fontId="113" fillId="3" borderId="15" xfId="2" applyFont="1" applyFill="1" applyBorder="1" applyAlignment="1">
      <alignment horizontal="center" vertical="center" wrapText="1"/>
    </xf>
    <xf numFmtId="0" fontId="113" fillId="3" borderId="0" xfId="2" applyFont="1" applyFill="1" applyBorder="1" applyAlignment="1">
      <alignment horizontal="center" vertical="center" wrapText="1"/>
    </xf>
    <xf numFmtId="0" fontId="113" fillId="3" borderId="38" xfId="2" applyFont="1" applyFill="1" applyBorder="1" applyAlignment="1">
      <alignment horizontal="center" vertical="center" wrapText="1"/>
    </xf>
    <xf numFmtId="0" fontId="113" fillId="3" borderId="25" xfId="2" applyFont="1" applyFill="1" applyBorder="1" applyAlignment="1">
      <alignment horizontal="center" vertical="center" wrapText="1"/>
    </xf>
    <xf numFmtId="0" fontId="113" fillId="3" borderId="11" xfId="2" applyFont="1" applyFill="1" applyBorder="1" applyAlignment="1">
      <alignment horizontal="center" vertical="center" wrapText="1"/>
    </xf>
    <xf numFmtId="0" fontId="113" fillId="3" borderId="28" xfId="2" applyFont="1" applyFill="1" applyBorder="1" applyAlignment="1">
      <alignment horizontal="center" vertical="center" wrapText="1"/>
    </xf>
    <xf numFmtId="0" fontId="84" fillId="3" borderId="20" xfId="2" applyFont="1" applyFill="1" applyBorder="1" applyAlignment="1">
      <alignment horizontal="center"/>
    </xf>
    <xf numFmtId="0" fontId="84" fillId="3" borderId="8" xfId="2" applyFont="1" applyFill="1" applyBorder="1" applyAlignment="1">
      <alignment horizontal="center"/>
    </xf>
    <xf numFmtId="0" fontId="84" fillId="3" borderId="71" xfId="2" applyFont="1" applyFill="1" applyBorder="1" applyAlignment="1">
      <alignment horizontal="center"/>
    </xf>
    <xf numFmtId="0" fontId="134" fillId="15" borderId="74" xfId="2" applyFont="1" applyFill="1" applyBorder="1" applyAlignment="1" applyProtection="1">
      <alignment horizontal="center" vertical="center"/>
      <protection locked="0"/>
    </xf>
    <xf numFmtId="0" fontId="134" fillId="15" borderId="75" xfId="2" applyFont="1" applyFill="1" applyBorder="1" applyAlignment="1" applyProtection="1">
      <alignment horizontal="center" vertical="center"/>
      <protection locked="0"/>
    </xf>
    <xf numFmtId="0" fontId="134" fillId="15" borderId="222" xfId="2" applyFont="1" applyFill="1" applyBorder="1" applyAlignment="1" applyProtection="1">
      <alignment horizontal="center" vertical="center"/>
      <protection locked="0"/>
    </xf>
    <xf numFmtId="0" fontId="90" fillId="0" borderId="1" xfId="2" applyFont="1" applyBorder="1" applyAlignment="1">
      <alignment horizontal="center"/>
    </xf>
    <xf numFmtId="0" fontId="84" fillId="3" borderId="197" xfId="2" applyFont="1" applyFill="1" applyBorder="1" applyAlignment="1" applyProtection="1">
      <alignment horizontal="center" vertical="center" shrinkToFit="1"/>
      <protection locked="0"/>
    </xf>
    <xf numFmtId="0" fontId="84" fillId="3" borderId="43" xfId="2" applyFont="1" applyFill="1" applyBorder="1" applyAlignment="1" applyProtection="1">
      <alignment horizontal="center" vertical="center" shrinkToFit="1"/>
      <protection locked="0"/>
    </xf>
    <xf numFmtId="0" fontId="84" fillId="3" borderId="298" xfId="2" applyFont="1" applyFill="1" applyBorder="1" applyAlignment="1" applyProtection="1">
      <alignment horizontal="center" vertical="center" shrinkToFit="1"/>
      <protection locked="0"/>
    </xf>
    <xf numFmtId="0" fontId="84" fillId="3" borderId="73" xfId="2" applyFont="1" applyFill="1" applyBorder="1" applyAlignment="1" applyProtection="1">
      <alignment horizontal="center" vertical="center" shrinkToFit="1"/>
      <protection locked="0"/>
    </xf>
    <xf numFmtId="0" fontId="84" fillId="3" borderId="1" xfId="2" applyFont="1" applyFill="1" applyBorder="1" applyAlignment="1" applyProtection="1">
      <alignment horizontal="center" vertical="center" shrinkToFit="1"/>
      <protection locked="0"/>
    </xf>
    <xf numFmtId="0" fontId="84" fillId="3" borderId="55" xfId="2" applyFont="1" applyFill="1" applyBorder="1" applyAlignment="1" applyProtection="1">
      <alignment horizontal="center" vertical="center" shrinkToFit="1"/>
      <protection locked="0"/>
    </xf>
    <xf numFmtId="0" fontId="84" fillId="3" borderId="187" xfId="2" applyFont="1" applyFill="1" applyBorder="1" applyAlignment="1" applyProtection="1">
      <alignment horizontal="center" vertical="center" shrinkToFit="1"/>
      <protection locked="0"/>
    </xf>
    <xf numFmtId="0" fontId="84" fillId="3" borderId="42" xfId="2" applyFont="1" applyFill="1" applyBorder="1" applyAlignment="1" applyProtection="1">
      <alignment horizontal="center" vertical="center" shrinkToFit="1"/>
      <protection locked="0"/>
    </xf>
    <xf numFmtId="0" fontId="84" fillId="3" borderId="188" xfId="2" applyFont="1" applyFill="1" applyBorder="1" applyAlignment="1" applyProtection="1">
      <alignment horizontal="center" vertical="center" shrinkToFit="1"/>
      <protection locked="0"/>
    </xf>
    <xf numFmtId="0" fontId="84" fillId="3" borderId="26" xfId="2" applyFont="1" applyFill="1" applyBorder="1" applyAlignment="1" applyProtection="1">
      <alignment horizontal="center" vertical="center"/>
      <protection locked="0"/>
    </xf>
    <xf numFmtId="0" fontId="84" fillId="3" borderId="4" xfId="2" applyFont="1" applyFill="1" applyBorder="1" applyAlignment="1" applyProtection="1">
      <alignment horizontal="center" vertical="center"/>
      <protection locked="0"/>
    </xf>
    <xf numFmtId="0" fontId="84" fillId="3" borderId="27" xfId="2" applyFont="1" applyFill="1" applyBorder="1" applyAlignment="1" applyProtection="1">
      <alignment horizontal="center" vertical="center"/>
      <protection locked="0"/>
    </xf>
    <xf numFmtId="0" fontId="84" fillId="3" borderId="15" xfId="2" applyFont="1" applyFill="1" applyBorder="1" applyAlignment="1" applyProtection="1">
      <alignment horizontal="center" vertical="center"/>
      <protection locked="0"/>
    </xf>
    <xf numFmtId="0" fontId="84" fillId="3" borderId="0" xfId="2" applyFont="1" applyFill="1" applyBorder="1" applyAlignment="1" applyProtection="1">
      <alignment horizontal="center" vertical="center"/>
      <protection locked="0"/>
    </xf>
    <xf numFmtId="0" fontId="84" fillId="3" borderId="38" xfId="2" applyFont="1" applyFill="1" applyBorder="1" applyAlignment="1" applyProtection="1">
      <alignment horizontal="center" vertical="center"/>
      <protection locked="0"/>
    </xf>
    <xf numFmtId="0" fontId="84" fillId="3" borderId="23" xfId="2" applyFont="1" applyFill="1" applyBorder="1" applyAlignment="1" applyProtection="1">
      <alignment horizontal="center" vertical="center"/>
      <protection locked="0"/>
    </xf>
    <xf numFmtId="0" fontId="84" fillId="3" borderId="1" xfId="2" applyFont="1" applyFill="1" applyBorder="1" applyAlignment="1" applyProtection="1">
      <alignment horizontal="center" vertical="center"/>
      <protection locked="0"/>
    </xf>
    <xf numFmtId="0" fontId="84" fillId="3" borderId="55" xfId="2" applyFont="1" applyFill="1" applyBorder="1" applyAlignment="1" applyProtection="1">
      <alignment horizontal="center" vertical="center"/>
      <protection locked="0"/>
    </xf>
    <xf numFmtId="0" fontId="84" fillId="3" borderId="204" xfId="2" applyFont="1" applyFill="1" applyBorder="1" applyAlignment="1" applyProtection="1">
      <alignment horizontal="center" vertical="center"/>
      <protection locked="0"/>
    </xf>
    <xf numFmtId="0" fontId="84" fillId="3" borderId="40" xfId="2" applyFont="1" applyFill="1" applyBorder="1" applyAlignment="1" applyProtection="1">
      <alignment horizontal="center" vertical="center"/>
      <protection locked="0"/>
    </xf>
    <xf numFmtId="0" fontId="84" fillId="3" borderId="41" xfId="2" applyFont="1" applyFill="1" applyBorder="1" applyAlignment="1" applyProtection="1">
      <alignment horizontal="center" vertical="center"/>
      <protection locked="0"/>
    </xf>
    <xf numFmtId="0" fontId="71" fillId="3" borderId="151" xfId="2" applyFont="1" applyFill="1" applyBorder="1" applyAlignment="1">
      <alignment horizontal="center" vertical="center" shrinkToFit="1"/>
    </xf>
    <xf numFmtId="0" fontId="71" fillId="3" borderId="158" xfId="2" applyFont="1" applyFill="1" applyBorder="1" applyAlignment="1">
      <alignment horizontal="center" vertical="center" shrinkToFit="1"/>
    </xf>
    <xf numFmtId="0" fontId="71" fillId="3" borderId="92" xfId="2" applyFont="1" applyFill="1" applyBorder="1" applyAlignment="1">
      <alignment horizontal="center" vertical="center" shrinkToFit="1"/>
    </xf>
    <xf numFmtId="0" fontId="71" fillId="3" borderId="49" xfId="2" applyFont="1" applyFill="1" applyBorder="1" applyAlignment="1">
      <alignment horizontal="center" vertical="center" shrinkToFit="1"/>
    </xf>
    <xf numFmtId="0" fontId="71" fillId="3" borderId="32" xfId="2" applyFont="1" applyFill="1" applyBorder="1" applyAlignment="1">
      <alignment horizontal="center" vertical="center" shrinkToFit="1"/>
    </xf>
    <xf numFmtId="0" fontId="71" fillId="3" borderId="48" xfId="2" applyFont="1" applyFill="1" applyBorder="1" applyAlignment="1">
      <alignment horizontal="center" vertical="center" shrinkToFit="1"/>
    </xf>
    <xf numFmtId="0" fontId="93" fillId="3" borderId="226" xfId="2" applyFont="1" applyFill="1" applyBorder="1" applyAlignment="1">
      <alignment horizontal="center" vertical="center"/>
    </xf>
    <xf numFmtId="0" fontId="93" fillId="3" borderId="32" xfId="2" applyFont="1" applyFill="1" applyBorder="1" applyAlignment="1">
      <alignment horizontal="center" vertical="center"/>
    </xf>
    <xf numFmtId="0" fontId="93" fillId="3" borderId="48" xfId="2" applyFont="1" applyFill="1" applyBorder="1" applyAlignment="1">
      <alignment horizontal="center" vertical="center"/>
    </xf>
    <xf numFmtId="0" fontId="71" fillId="3" borderId="70" xfId="2" applyFont="1" applyFill="1" applyBorder="1" applyAlignment="1">
      <alignment horizontal="center" vertical="center" wrapText="1"/>
    </xf>
    <xf numFmtId="0" fontId="71" fillId="3" borderId="8" xfId="2" applyFont="1" applyFill="1" applyBorder="1" applyAlignment="1">
      <alignment horizontal="center" vertical="center" wrapText="1"/>
    </xf>
    <xf numFmtId="0" fontId="71" fillId="3" borderId="71" xfId="2" applyFont="1" applyFill="1" applyBorder="1" applyAlignment="1">
      <alignment horizontal="center" vertical="center" wrapText="1"/>
    </xf>
    <xf numFmtId="0" fontId="71" fillId="3" borderId="31" xfId="2" applyFont="1" applyFill="1" applyBorder="1" applyAlignment="1">
      <alignment horizontal="center" vertical="center" wrapText="1"/>
    </xf>
    <xf numFmtId="0" fontId="93" fillId="3" borderId="34" xfId="2" applyFont="1" applyFill="1" applyBorder="1" applyAlignment="1">
      <alignment horizontal="center" vertical="center"/>
    </xf>
    <xf numFmtId="0" fontId="93" fillId="3" borderId="5" xfId="2" applyFont="1" applyFill="1" applyBorder="1" applyAlignment="1">
      <alignment horizontal="center" vertical="center"/>
    </xf>
    <xf numFmtId="0" fontId="93" fillId="3" borderId="36" xfId="2" applyFont="1" applyFill="1" applyBorder="1" applyAlignment="1">
      <alignment horizontal="center" vertical="center"/>
    </xf>
    <xf numFmtId="0" fontId="134" fillId="13" borderId="110" xfId="2" applyFont="1" applyFill="1" applyBorder="1" applyAlignment="1">
      <alignment horizontal="center" vertical="center"/>
    </xf>
    <xf numFmtId="0" fontId="134" fillId="13" borderId="75" xfId="2" applyFont="1" applyFill="1" applyBorder="1" applyAlignment="1">
      <alignment horizontal="center" vertical="center"/>
    </xf>
    <xf numFmtId="0" fontId="134" fillId="13" borderId="222" xfId="2" applyFont="1" applyFill="1" applyBorder="1" applyAlignment="1">
      <alignment horizontal="center" vertical="center"/>
    </xf>
    <xf numFmtId="0" fontId="113" fillId="3" borderId="49" xfId="2" applyFont="1" applyFill="1" applyBorder="1" applyAlignment="1">
      <alignment horizontal="left" vertical="center" wrapText="1"/>
    </xf>
    <xf numFmtId="0" fontId="113" fillId="3" borderId="32" xfId="2" applyFont="1" applyFill="1" applyBorder="1" applyAlignment="1">
      <alignment horizontal="left" vertical="center" wrapText="1"/>
    </xf>
    <xf numFmtId="0" fontId="113" fillId="3" borderId="48" xfId="2" applyFont="1" applyFill="1" applyBorder="1" applyAlignment="1">
      <alignment horizontal="left" vertical="center" wrapText="1"/>
    </xf>
    <xf numFmtId="0" fontId="93" fillId="3" borderId="26" xfId="2" applyFont="1" applyFill="1" applyBorder="1" applyAlignment="1">
      <alignment horizontal="center" vertical="center" shrinkToFit="1"/>
    </xf>
    <xf numFmtId="0" fontId="93" fillId="3" borderId="4" xfId="2" applyFont="1" applyFill="1" applyBorder="1" applyAlignment="1">
      <alignment horizontal="center" vertical="center" shrinkToFit="1"/>
    </xf>
    <xf numFmtId="0" fontId="93" fillId="3" borderId="27" xfId="2" applyFont="1" applyFill="1" applyBorder="1" applyAlignment="1">
      <alignment horizontal="center" vertical="center" shrinkToFit="1"/>
    </xf>
    <xf numFmtId="0" fontId="93" fillId="3" borderId="25" xfId="2" applyFont="1" applyFill="1" applyBorder="1" applyAlignment="1">
      <alignment horizontal="center" vertical="center" shrinkToFit="1"/>
    </xf>
    <xf numFmtId="0" fontId="93" fillId="3" borderId="11" xfId="2" applyFont="1" applyFill="1" applyBorder="1" applyAlignment="1">
      <alignment horizontal="center" vertical="center" shrinkToFit="1"/>
    </xf>
    <xf numFmtId="0" fontId="93" fillId="3" borderId="28" xfId="2" applyFont="1" applyFill="1" applyBorder="1" applyAlignment="1">
      <alignment horizontal="center" vertical="center" shrinkToFit="1"/>
    </xf>
    <xf numFmtId="0" fontId="90" fillId="0" borderId="0" xfId="2" applyFont="1" applyBorder="1" applyAlignment="1">
      <alignment horizontal="left" vertical="center" wrapText="1"/>
    </xf>
    <xf numFmtId="0" fontId="90" fillId="0" borderId="1" xfId="2" applyFont="1" applyBorder="1" applyAlignment="1">
      <alignment horizontal="left"/>
    </xf>
    <xf numFmtId="0" fontId="129" fillId="0" borderId="0" xfId="2" applyFont="1" applyAlignment="1">
      <alignment horizontal="center" vertical="center" wrapText="1"/>
    </xf>
    <xf numFmtId="0" fontId="92" fillId="3" borderId="348" xfId="0" applyFont="1" applyFill="1" applyBorder="1" applyAlignment="1">
      <alignment horizontal="center" vertical="center" shrinkToFit="1"/>
    </xf>
    <xf numFmtId="0" fontId="92" fillId="3" borderId="349" xfId="0" applyFont="1" applyFill="1" applyBorder="1" applyAlignment="1">
      <alignment horizontal="center" vertical="center" shrinkToFit="1"/>
    </xf>
    <xf numFmtId="0" fontId="92" fillId="3" borderId="350" xfId="0" applyFont="1" applyFill="1" applyBorder="1" applyAlignment="1">
      <alignment horizontal="center" vertical="center" shrinkToFit="1"/>
    </xf>
    <xf numFmtId="0" fontId="92" fillId="3" borderId="351" xfId="0" applyFont="1" applyFill="1" applyBorder="1" applyAlignment="1">
      <alignment horizontal="center" vertical="center" shrinkToFit="1"/>
    </xf>
    <xf numFmtId="0" fontId="92" fillId="3" borderId="352" xfId="0" applyFont="1" applyFill="1" applyBorder="1" applyAlignment="1">
      <alignment horizontal="center" vertical="center"/>
    </xf>
    <xf numFmtId="0" fontId="92" fillId="3" borderId="353" xfId="0" applyFont="1" applyFill="1" applyBorder="1" applyAlignment="1">
      <alignment horizontal="center" vertical="center"/>
    </xf>
    <xf numFmtId="0" fontId="92" fillId="3" borderId="342" xfId="2" applyFont="1" applyFill="1" applyBorder="1" applyAlignment="1">
      <alignment horizontal="center" vertical="center"/>
    </xf>
    <xf numFmtId="0" fontId="92" fillId="3" borderId="343" xfId="2" applyFont="1" applyFill="1" applyBorder="1" applyAlignment="1">
      <alignment horizontal="center" vertical="center"/>
    </xf>
    <xf numFmtId="0" fontId="92" fillId="3" borderId="127" xfId="2" applyFont="1" applyFill="1" applyBorder="1" applyAlignment="1">
      <alignment horizontal="center" vertical="center"/>
    </xf>
    <xf numFmtId="0" fontId="92" fillId="3" borderId="128" xfId="2" applyFont="1" applyFill="1" applyBorder="1" applyAlignment="1">
      <alignment horizontal="center" vertical="center"/>
    </xf>
    <xf numFmtId="0" fontId="92" fillId="3" borderId="344" xfId="2" applyFont="1" applyFill="1" applyBorder="1" applyAlignment="1">
      <alignment horizontal="center" vertical="center"/>
    </xf>
    <xf numFmtId="0" fontId="92" fillId="3" borderId="345" xfId="2" applyFont="1" applyFill="1" applyBorder="1" applyAlignment="1">
      <alignment horizontal="center" vertical="center"/>
    </xf>
    <xf numFmtId="38" fontId="92" fillId="0" borderId="11" xfId="4" applyFont="1" applyBorder="1" applyAlignment="1">
      <alignment horizontal="center" vertical="center" shrinkToFit="1"/>
    </xf>
    <xf numFmtId="0" fontId="136" fillId="0" borderId="0" xfId="0" applyFont="1" applyBorder="1" applyAlignment="1">
      <alignment horizontal="left" vertical="center"/>
    </xf>
    <xf numFmtId="177" fontId="93" fillId="3" borderId="187" xfId="0" applyNumberFormat="1" applyFont="1" applyFill="1" applyBorder="1" applyAlignment="1">
      <alignment horizontal="center" vertical="center" shrinkToFit="1"/>
    </xf>
    <xf numFmtId="0" fontId="93" fillId="3" borderId="39" xfId="0" applyFont="1" applyFill="1" applyBorder="1" applyAlignment="1">
      <alignment horizontal="center" vertical="center" shrinkToFit="1"/>
    </xf>
    <xf numFmtId="177" fontId="93" fillId="3" borderId="39" xfId="0" applyNumberFormat="1" applyFont="1" applyFill="1" applyBorder="1" applyAlignment="1">
      <alignment horizontal="center" vertical="center" shrinkToFit="1"/>
    </xf>
    <xf numFmtId="177" fontId="93" fillId="3" borderId="31" xfId="0" applyNumberFormat="1" applyFont="1" applyFill="1" applyBorder="1" applyAlignment="1">
      <alignment horizontal="center" vertical="center" shrinkToFit="1"/>
    </xf>
    <xf numFmtId="0" fontId="93" fillId="3" borderId="45" xfId="0" applyFont="1" applyFill="1" applyBorder="1" applyAlignment="1">
      <alignment horizontal="center" vertical="center" shrinkToFit="1"/>
    </xf>
    <xf numFmtId="0" fontId="93" fillId="3" borderId="47" xfId="0" applyFont="1" applyFill="1" applyBorder="1" applyAlignment="1">
      <alignment horizontal="center" vertical="center" shrinkToFit="1"/>
    </xf>
    <xf numFmtId="177" fontId="93" fillId="3" borderId="47" xfId="0" applyNumberFormat="1" applyFont="1" applyFill="1" applyBorder="1" applyAlignment="1">
      <alignment horizontal="center" vertical="center" shrinkToFit="1"/>
    </xf>
    <xf numFmtId="177" fontId="93" fillId="3" borderId="29" xfId="0" applyNumberFormat="1" applyFont="1" applyFill="1" applyBorder="1" applyAlignment="1">
      <alignment horizontal="center" vertical="center" shrinkToFit="1"/>
    </xf>
    <xf numFmtId="0" fontId="93" fillId="3" borderId="198" xfId="0" applyFont="1" applyFill="1" applyBorder="1" applyAlignment="1">
      <alignment horizontal="center" vertical="center" shrinkToFit="1"/>
    </xf>
    <xf numFmtId="0" fontId="138" fillId="10" borderId="146" xfId="0" applyFont="1" applyFill="1" applyBorder="1" applyAlignment="1">
      <alignment horizontal="center" vertical="center" shrinkToFit="1"/>
    </xf>
    <xf numFmtId="0" fontId="138" fillId="10" borderId="147" xfId="0" applyFont="1" applyFill="1" applyBorder="1" applyAlignment="1">
      <alignment horizontal="center" vertical="center" shrinkToFit="1"/>
    </xf>
    <xf numFmtId="0" fontId="92" fillId="0" borderId="44" xfId="2" applyFont="1" applyBorder="1" applyAlignment="1">
      <alignment horizontal="center" vertical="center"/>
    </xf>
    <xf numFmtId="0" fontId="92" fillId="0" borderId="45" xfId="2" applyFont="1" applyBorder="1" applyAlignment="1">
      <alignment horizontal="center" vertical="center"/>
    </xf>
    <xf numFmtId="0" fontId="92" fillId="0" borderId="232" xfId="2" applyFont="1" applyBorder="1" applyAlignment="1">
      <alignment horizontal="center" vertical="center"/>
    </xf>
    <xf numFmtId="0" fontId="92" fillId="0" borderId="227" xfId="2" applyFont="1" applyBorder="1" applyAlignment="1">
      <alignment horizontal="center" vertical="center"/>
    </xf>
    <xf numFmtId="177" fontId="93" fillId="3" borderId="198" xfId="0" applyNumberFormat="1" applyFont="1" applyFill="1" applyBorder="1" applyAlignment="1">
      <alignment horizontal="center" vertical="center" shrinkToFit="1"/>
    </xf>
    <xf numFmtId="177" fontId="93" fillId="3" borderId="368" xfId="0" applyNumberFormat="1" applyFont="1" applyFill="1" applyBorder="1" applyAlignment="1">
      <alignment horizontal="center" vertical="center" shrinkToFit="1"/>
    </xf>
    <xf numFmtId="177" fontId="93" fillId="3" borderId="56" xfId="0" applyNumberFormat="1" applyFont="1" applyFill="1" applyBorder="1" applyAlignment="1">
      <alignment horizontal="center" vertical="center" shrinkToFit="1"/>
    </xf>
    <xf numFmtId="177" fontId="93" fillId="3" borderId="151" xfId="0" applyNumberFormat="1" applyFont="1" applyFill="1" applyBorder="1" applyAlignment="1">
      <alignment horizontal="center" vertical="center" shrinkToFit="1"/>
    </xf>
    <xf numFmtId="0" fontId="93" fillId="3" borderId="227" xfId="2" applyFont="1" applyFill="1" applyBorder="1" applyAlignment="1">
      <alignment horizontal="center" vertical="center" shrinkToFit="1"/>
    </xf>
    <xf numFmtId="0" fontId="93" fillId="3" borderId="39" xfId="2" applyFont="1" applyFill="1" applyBorder="1" applyAlignment="1">
      <alignment horizontal="center" vertical="center" shrinkToFit="1"/>
    </xf>
    <xf numFmtId="0" fontId="93" fillId="3" borderId="161" xfId="2" applyFont="1" applyFill="1" applyBorder="1" applyAlignment="1" applyProtection="1">
      <alignment horizontal="center" vertical="center" wrapText="1" shrinkToFit="1"/>
      <protection locked="0"/>
    </xf>
    <xf numFmtId="0" fontId="84" fillId="3" borderId="26" xfId="2" applyFont="1" applyFill="1" applyBorder="1" applyAlignment="1" applyProtection="1">
      <alignment horizontal="center" vertical="center" wrapText="1" shrinkToFit="1"/>
      <protection locked="0"/>
    </xf>
    <xf numFmtId="0" fontId="84" fillId="3" borderId="4" xfId="2" applyFont="1" applyFill="1" applyBorder="1" applyAlignment="1" applyProtection="1">
      <alignment horizontal="center" vertical="center" wrapText="1" shrinkToFit="1"/>
      <protection locked="0"/>
    </xf>
    <xf numFmtId="0" fontId="84" fillId="3" borderId="27" xfId="2" applyFont="1" applyFill="1" applyBorder="1" applyAlignment="1" applyProtection="1">
      <alignment horizontal="center" vertical="center" wrapText="1" shrinkToFit="1"/>
      <protection locked="0"/>
    </xf>
    <xf numFmtId="0" fontId="84" fillId="3" borderId="15" xfId="2" applyFont="1" applyFill="1" applyBorder="1" applyAlignment="1" applyProtection="1">
      <alignment horizontal="center" vertical="center" wrapText="1" shrinkToFit="1"/>
      <protection locked="0"/>
    </xf>
    <xf numFmtId="0" fontId="84" fillId="3" borderId="0" xfId="2" applyFont="1" applyFill="1" applyBorder="1" applyAlignment="1" applyProtection="1">
      <alignment horizontal="center" vertical="center" wrapText="1" shrinkToFit="1"/>
      <protection locked="0"/>
    </xf>
    <xf numFmtId="0" fontId="84" fillId="3" borderId="38" xfId="2" applyFont="1" applyFill="1" applyBorder="1" applyAlignment="1" applyProtection="1">
      <alignment horizontal="center" vertical="center" wrapText="1" shrinkToFit="1"/>
      <protection locked="0"/>
    </xf>
    <xf numFmtId="0" fontId="84" fillId="3" borderId="25" xfId="2" applyFont="1" applyFill="1" applyBorder="1" applyAlignment="1" applyProtection="1">
      <alignment horizontal="center" vertical="center" wrapText="1" shrinkToFit="1"/>
      <protection locked="0"/>
    </xf>
    <xf numFmtId="0" fontId="84" fillId="3" borderId="11" xfId="2" applyFont="1" applyFill="1" applyBorder="1" applyAlignment="1" applyProtection="1">
      <alignment horizontal="center" vertical="center" wrapText="1" shrinkToFit="1"/>
      <protection locked="0"/>
    </xf>
    <xf numFmtId="0" fontId="84" fillId="3" borderId="28" xfId="2" applyFont="1" applyFill="1" applyBorder="1" applyAlignment="1" applyProtection="1">
      <alignment horizontal="center" vertical="center" wrapText="1" shrinkToFit="1"/>
      <protection locked="0"/>
    </xf>
    <xf numFmtId="0" fontId="84" fillId="3" borderId="296" xfId="2" applyFont="1" applyFill="1" applyBorder="1" applyAlignment="1" applyProtection="1">
      <alignment horizontal="center" vertical="center"/>
      <protection locked="0"/>
    </xf>
    <xf numFmtId="0" fontId="84" fillId="3" borderId="91" xfId="2" applyFont="1" applyFill="1" applyBorder="1" applyAlignment="1" applyProtection="1">
      <alignment horizontal="center" vertical="center"/>
      <protection locked="0"/>
    </xf>
    <xf numFmtId="0" fontId="84" fillId="3" borderId="297" xfId="2" applyFont="1" applyFill="1" applyBorder="1" applyAlignment="1" applyProtection="1">
      <alignment horizontal="center" vertical="center"/>
      <protection locked="0"/>
    </xf>
    <xf numFmtId="0" fontId="93" fillId="3" borderId="29" xfId="2" applyFont="1" applyFill="1" applyBorder="1" applyAlignment="1">
      <alignment horizontal="center" vertical="center"/>
    </xf>
    <xf numFmtId="0" fontId="93" fillId="3" borderId="4" xfId="2" applyFont="1" applyFill="1" applyBorder="1" applyAlignment="1">
      <alignment horizontal="center" vertical="center"/>
    </xf>
    <xf numFmtId="0" fontId="93" fillId="3" borderId="27" xfId="2" applyFont="1" applyFill="1" applyBorder="1" applyAlignment="1">
      <alignment horizontal="center" vertical="center"/>
    </xf>
    <xf numFmtId="0" fontId="93" fillId="3" borderId="73" xfId="2" applyFont="1" applyFill="1" applyBorder="1" applyAlignment="1">
      <alignment horizontal="center" vertical="center"/>
    </xf>
    <xf numFmtId="0" fontId="93" fillId="3" borderId="1" xfId="2" applyFont="1" applyFill="1" applyBorder="1" applyAlignment="1">
      <alignment horizontal="center" vertical="center"/>
    </xf>
    <xf numFmtId="0" fontId="93" fillId="3" borderId="55" xfId="2" applyFont="1" applyFill="1" applyBorder="1" applyAlignment="1">
      <alignment horizontal="center" vertical="center"/>
    </xf>
    <xf numFmtId="0" fontId="71" fillId="3" borderId="198" xfId="2" applyFont="1" applyFill="1" applyBorder="1" applyAlignment="1">
      <alignment horizontal="center" vertical="center" wrapText="1"/>
    </xf>
    <xf numFmtId="0" fontId="93" fillId="3" borderId="230" xfId="2" applyFont="1" applyFill="1" applyBorder="1" applyAlignment="1">
      <alignment horizontal="center" vertical="center"/>
    </xf>
    <xf numFmtId="0" fontId="93" fillId="3" borderId="158" xfId="2" applyFont="1" applyFill="1" applyBorder="1" applyAlignment="1">
      <alignment horizontal="center" vertical="center"/>
    </xf>
    <xf numFmtId="0" fontId="93" fillId="3" borderId="92" xfId="2" applyFont="1" applyFill="1" applyBorder="1" applyAlignment="1">
      <alignment horizontal="center" vertical="center"/>
    </xf>
    <xf numFmtId="0" fontId="113" fillId="3" borderId="151" xfId="2" applyFont="1" applyFill="1" applyBorder="1" applyAlignment="1">
      <alignment horizontal="left" vertical="center"/>
    </xf>
    <xf numFmtId="0" fontId="113" fillId="3" borderId="158" xfId="2" applyFont="1" applyFill="1" applyBorder="1" applyAlignment="1">
      <alignment horizontal="left" vertical="center"/>
    </xf>
    <xf numFmtId="0" fontId="113" fillId="3" borderId="92" xfId="2" applyFont="1" applyFill="1" applyBorder="1" applyAlignment="1">
      <alignment horizontal="left" vertical="center"/>
    </xf>
    <xf numFmtId="0" fontId="93" fillId="3" borderId="161" xfId="2" applyFont="1" applyFill="1" applyBorder="1" applyAlignment="1" applyProtection="1">
      <alignment horizontal="center" vertical="center" shrinkToFit="1"/>
      <protection locked="0"/>
    </xf>
    <xf numFmtId="0" fontId="92" fillId="0" borderId="192" xfId="2" applyFont="1" applyBorder="1" applyAlignment="1">
      <alignment horizontal="center" vertical="center"/>
    </xf>
    <xf numFmtId="0" fontId="92" fillId="0" borderId="39" xfId="2" applyFont="1" applyBorder="1" applyAlignment="1">
      <alignment horizontal="center" vertical="center"/>
    </xf>
    <xf numFmtId="0" fontId="92" fillId="0" borderId="121" xfId="2" applyFont="1" applyBorder="1" applyAlignment="1">
      <alignment horizontal="center" vertical="center"/>
    </xf>
    <xf numFmtId="0" fontId="92" fillId="0" borderId="40" xfId="2" applyFont="1" applyBorder="1" applyAlignment="1">
      <alignment horizontal="center" vertical="center"/>
    </xf>
    <xf numFmtId="0" fontId="92" fillId="0" borderId="137" xfId="2" applyFont="1" applyBorder="1" applyAlignment="1">
      <alignment horizontal="center" vertical="center"/>
    </xf>
    <xf numFmtId="0" fontId="92" fillId="0" borderId="116" xfId="2" applyFont="1" applyBorder="1" applyAlignment="1">
      <alignment horizontal="center" vertical="center"/>
    </xf>
    <xf numFmtId="0" fontId="92" fillId="0" borderId="91" xfId="2" applyFont="1" applyBorder="1" applyAlignment="1">
      <alignment horizontal="center" vertical="center"/>
    </xf>
    <xf numFmtId="0" fontId="92" fillId="0" borderId="184" xfId="2" applyFont="1" applyBorder="1" applyAlignment="1">
      <alignment horizontal="center" vertical="center"/>
    </xf>
    <xf numFmtId="177" fontId="93" fillId="3" borderId="187" xfId="0" applyNumberFormat="1" applyFont="1" applyFill="1" applyBorder="1" applyAlignment="1" applyProtection="1">
      <alignment horizontal="right" vertical="center"/>
      <protection locked="0"/>
    </xf>
    <xf numFmtId="177" fontId="93" fillId="3" borderId="126" xfId="0" applyNumberFormat="1" applyFont="1" applyFill="1" applyBorder="1" applyAlignment="1" applyProtection="1">
      <alignment horizontal="right" vertical="center"/>
      <protection locked="0"/>
    </xf>
    <xf numFmtId="0" fontId="134" fillId="14" borderId="133" xfId="2" applyFont="1" applyFill="1" applyBorder="1" applyAlignment="1" applyProtection="1">
      <alignment horizontal="center" vertical="center" wrapText="1"/>
      <protection locked="0"/>
    </xf>
    <xf numFmtId="0" fontId="134" fillId="14" borderId="222" xfId="2" applyFont="1" applyFill="1" applyBorder="1" applyAlignment="1" applyProtection="1">
      <alignment horizontal="center" vertical="center" wrapText="1"/>
      <protection locked="0"/>
    </xf>
    <xf numFmtId="0" fontId="92" fillId="0" borderId="185" xfId="2" applyFont="1" applyBorder="1" applyAlignment="1">
      <alignment horizontal="center" vertical="center"/>
    </xf>
    <xf numFmtId="0" fontId="92" fillId="0" borderId="158" xfId="2" applyFont="1" applyBorder="1" applyAlignment="1">
      <alignment horizontal="center" vertical="center"/>
    </xf>
    <xf numFmtId="0" fontId="92" fillId="0" borderId="159" xfId="2" applyFont="1" applyBorder="1" applyAlignment="1">
      <alignment horizontal="center" vertical="center"/>
    </xf>
    <xf numFmtId="0" fontId="92" fillId="0" borderId="233" xfId="2" applyFont="1" applyBorder="1" applyAlignment="1">
      <alignment horizontal="center" vertical="center"/>
    </xf>
    <xf numFmtId="0" fontId="92" fillId="0" borderId="107" xfId="2" applyFont="1" applyBorder="1" applyAlignment="1">
      <alignment horizontal="center" vertical="center"/>
    </xf>
    <xf numFmtId="177" fontId="93" fillId="3" borderId="203" xfId="0" applyNumberFormat="1" applyFont="1" applyFill="1" applyBorder="1" applyAlignment="1">
      <alignment horizontal="center" vertical="center" shrinkToFit="1"/>
    </xf>
    <xf numFmtId="177" fontId="93" fillId="3" borderId="186" xfId="0" applyNumberFormat="1" applyFont="1" applyFill="1" applyBorder="1" applyAlignment="1">
      <alignment horizontal="center" vertical="center" shrinkToFit="1"/>
    </xf>
    <xf numFmtId="0" fontId="137" fillId="9" borderId="146" xfId="0" applyFont="1" applyFill="1" applyBorder="1" applyAlignment="1">
      <alignment horizontal="center" vertical="center" shrinkToFit="1"/>
    </xf>
    <xf numFmtId="0" fontId="137" fillId="9" borderId="147" xfId="0" applyFont="1" applyFill="1" applyBorder="1" applyAlignment="1">
      <alignment horizontal="center" vertical="center" shrinkToFit="1"/>
    </xf>
    <xf numFmtId="0" fontId="137" fillId="9" borderId="110" xfId="0" applyFont="1" applyFill="1" applyBorder="1" applyAlignment="1">
      <alignment horizontal="center" vertical="center" shrinkToFit="1"/>
    </xf>
    <xf numFmtId="0" fontId="134" fillId="3" borderId="105" xfId="0" applyFont="1" applyFill="1" applyBorder="1" applyAlignment="1">
      <alignment horizontal="center" vertical="center" textRotation="255" shrinkToFit="1"/>
    </xf>
    <xf numFmtId="0" fontId="134" fillId="3" borderId="53" xfId="0" applyFont="1" applyFill="1" applyBorder="1" applyAlignment="1">
      <alignment horizontal="center" vertical="center" textRotation="255" shrinkToFit="1"/>
    </xf>
    <xf numFmtId="0" fontId="93" fillId="3" borderId="90" xfId="0" applyFont="1" applyFill="1" applyBorder="1" applyAlignment="1">
      <alignment horizontal="center" vertical="center" shrinkToFit="1"/>
    </xf>
    <xf numFmtId="0" fontId="93" fillId="3" borderId="89" xfId="0" applyFont="1" applyFill="1" applyBorder="1" applyAlignment="1">
      <alignment horizontal="center" vertical="center" shrinkToFit="1"/>
    </xf>
    <xf numFmtId="0" fontId="93" fillId="3" borderId="236" xfId="0" applyFont="1" applyFill="1" applyBorder="1" applyAlignment="1">
      <alignment horizontal="center" vertical="center" shrinkToFit="1"/>
    </xf>
    <xf numFmtId="177" fontId="93" fillId="3" borderId="200" xfId="0" applyNumberFormat="1" applyFont="1" applyFill="1" applyBorder="1" applyAlignment="1">
      <alignment horizontal="center" vertical="center" shrinkToFit="1"/>
    </xf>
    <xf numFmtId="177" fontId="93" fillId="3" borderId="90" xfId="0" applyNumberFormat="1" applyFont="1" applyFill="1" applyBorder="1" applyAlignment="1">
      <alignment horizontal="center" vertical="center" shrinkToFit="1"/>
    </xf>
    <xf numFmtId="0" fontId="93" fillId="3" borderId="187" xfId="0" applyFont="1" applyFill="1" applyBorder="1" applyAlignment="1">
      <alignment horizontal="center" vertical="center" shrinkToFit="1"/>
    </xf>
    <xf numFmtId="0" fontId="93" fillId="3" borderId="42" xfId="0" applyFont="1" applyFill="1" applyBorder="1" applyAlignment="1">
      <alignment horizontal="center" vertical="center" shrinkToFit="1"/>
    </xf>
    <xf numFmtId="0" fontId="93" fillId="3" borderId="188" xfId="0" applyFont="1" applyFill="1" applyBorder="1" applyAlignment="1">
      <alignment horizontal="center" vertical="center" shrinkToFit="1"/>
    </xf>
    <xf numFmtId="0" fontId="93" fillId="3" borderId="296" xfId="0" applyFont="1" applyFill="1" applyBorder="1" applyAlignment="1">
      <alignment horizontal="center" vertical="center" shrinkToFit="1"/>
    </xf>
    <xf numFmtId="0" fontId="93" fillId="3" borderId="91" xfId="0" applyFont="1" applyFill="1" applyBorder="1" applyAlignment="1">
      <alignment horizontal="center" vertical="center" shrinkToFit="1"/>
    </xf>
    <xf numFmtId="0" fontId="93" fillId="3" borderId="297" xfId="0" applyFont="1" applyFill="1" applyBorder="1" applyAlignment="1">
      <alignment horizontal="center" vertical="center" shrinkToFit="1"/>
    </xf>
    <xf numFmtId="177" fontId="93" fillId="3" borderId="337" xfId="0" applyNumberFormat="1" applyFont="1" applyFill="1" applyBorder="1" applyAlignment="1">
      <alignment horizontal="center" vertical="center" shrinkToFit="1"/>
    </xf>
    <xf numFmtId="177" fontId="93" fillId="3" borderId="296" xfId="0" applyNumberFormat="1" applyFont="1" applyFill="1" applyBorder="1" applyAlignment="1">
      <alignment horizontal="center" vertical="center" shrinkToFit="1"/>
    </xf>
    <xf numFmtId="0" fontId="93" fillId="0" borderId="354" xfId="6" applyFont="1" applyBorder="1" applyAlignment="1">
      <alignment horizontal="left" vertical="center" wrapText="1"/>
    </xf>
    <xf numFmtId="0" fontId="93" fillId="0" borderId="355" xfId="6" applyFont="1" applyBorder="1" applyAlignment="1">
      <alignment horizontal="left" vertical="center" wrapText="1"/>
    </xf>
    <xf numFmtId="0" fontId="93" fillId="0" borderId="356" xfId="6" applyFont="1" applyBorder="1" applyAlignment="1">
      <alignment horizontal="left" vertical="center" wrapText="1"/>
    </xf>
    <xf numFmtId="0" fontId="93" fillId="0" borderId="357" xfId="6" applyFont="1" applyBorder="1" applyAlignment="1">
      <alignment horizontal="left" vertical="center" wrapText="1"/>
    </xf>
    <xf numFmtId="0" fontId="93" fillId="0" borderId="358" xfId="6" applyFont="1" applyBorder="1" applyAlignment="1">
      <alignment horizontal="left" vertical="center" wrapText="1"/>
    </xf>
    <xf numFmtId="0" fontId="93" fillId="0" borderId="359" xfId="6" applyFont="1" applyBorder="1" applyAlignment="1">
      <alignment horizontal="left" vertical="center" wrapText="1"/>
    </xf>
    <xf numFmtId="0" fontId="135" fillId="3" borderId="53" xfId="0" applyFont="1" applyFill="1" applyBorder="1" applyAlignment="1">
      <alignment horizontal="center" vertical="center" textRotation="255" shrinkToFit="1"/>
    </xf>
    <xf numFmtId="0" fontId="135" fillId="3" borderId="59" xfId="0" applyFont="1" applyFill="1" applyBorder="1" applyAlignment="1">
      <alignment horizontal="center" vertical="center" textRotation="255" shrinkToFit="1"/>
    </xf>
    <xf numFmtId="177" fontId="93" fillId="3" borderId="204" xfId="0" applyNumberFormat="1" applyFont="1" applyFill="1" applyBorder="1" applyAlignment="1">
      <alignment horizontal="center" vertical="center" shrinkToFit="1"/>
    </xf>
    <xf numFmtId="0" fontId="136" fillId="0" borderId="0" xfId="0" applyFont="1" applyBorder="1" applyAlignment="1">
      <alignment horizontal="left" vertical="center" shrinkToFit="1"/>
    </xf>
    <xf numFmtId="0" fontId="92" fillId="0" borderId="234" xfId="2" applyFont="1" applyBorder="1" applyAlignment="1">
      <alignment horizontal="center" vertical="center"/>
    </xf>
    <xf numFmtId="0" fontId="92" fillId="0" borderId="56" xfId="2" applyFont="1" applyBorder="1" applyAlignment="1">
      <alignment horizontal="center" vertical="center"/>
    </xf>
    <xf numFmtId="0" fontId="92" fillId="0" borderId="54" xfId="2" applyFont="1" applyBorder="1" applyAlignment="1">
      <alignment horizontal="center" vertical="center"/>
    </xf>
    <xf numFmtId="0" fontId="92" fillId="0" borderId="57" xfId="2" applyFont="1" applyBorder="1" applyAlignment="1">
      <alignment horizontal="center" vertical="center"/>
    </xf>
    <xf numFmtId="0" fontId="93" fillId="3" borderId="29" xfId="2" applyFont="1" applyFill="1" applyBorder="1" applyAlignment="1">
      <alignment horizontal="center" vertical="center" shrinkToFit="1"/>
    </xf>
    <xf numFmtId="0" fontId="93" fillId="3" borderId="30" xfId="2" applyFont="1" applyFill="1" applyBorder="1" applyAlignment="1">
      <alignment horizontal="center" vertical="center" shrinkToFit="1"/>
    </xf>
    <xf numFmtId="0" fontId="93" fillId="3" borderId="0" xfId="2" applyFont="1" applyFill="1" applyBorder="1" applyAlignment="1">
      <alignment horizontal="center" vertical="center" shrinkToFit="1"/>
    </xf>
    <xf numFmtId="0" fontId="93" fillId="3" borderId="38" xfId="2" applyFont="1" applyFill="1" applyBorder="1" applyAlignment="1">
      <alignment horizontal="center" vertical="center" shrinkToFit="1"/>
    </xf>
    <xf numFmtId="0" fontId="93" fillId="3" borderId="73" xfId="2" applyFont="1" applyFill="1" applyBorder="1" applyAlignment="1">
      <alignment horizontal="center" vertical="center" shrinkToFit="1"/>
    </xf>
    <xf numFmtId="0" fontId="93" fillId="3" borderId="1" xfId="2" applyFont="1" applyFill="1" applyBorder="1" applyAlignment="1">
      <alignment horizontal="center" vertical="center" shrinkToFit="1"/>
    </xf>
    <xf numFmtId="0" fontId="93" fillId="3" borderId="55" xfId="2" applyFont="1" applyFill="1" applyBorder="1" applyAlignment="1">
      <alignment horizontal="center" vertical="center" shrinkToFit="1"/>
    </xf>
    <xf numFmtId="0" fontId="134" fillId="13" borderId="74" xfId="2" applyFont="1" applyFill="1" applyBorder="1" applyAlignment="1">
      <alignment horizontal="center" vertical="center"/>
    </xf>
    <xf numFmtId="0" fontId="134" fillId="13" borderId="147" xfId="2" applyFont="1" applyFill="1" applyBorder="1" applyAlignment="1">
      <alignment horizontal="center" vertical="center"/>
    </xf>
    <xf numFmtId="177" fontId="84" fillId="3" borderId="227" xfId="2" applyNumberFormat="1" applyFont="1" applyFill="1" applyBorder="1" applyAlignment="1">
      <alignment horizontal="right" vertical="center"/>
    </xf>
    <xf numFmtId="177" fontId="84" fillId="3" borderId="196" xfId="2" applyNumberFormat="1" applyFont="1" applyFill="1" applyBorder="1" applyAlignment="1">
      <alignment horizontal="right" vertical="center"/>
    </xf>
    <xf numFmtId="177" fontId="84" fillId="3" borderId="39" xfId="2" applyNumberFormat="1" applyFont="1" applyFill="1" applyBorder="1" applyAlignment="1">
      <alignment horizontal="right" vertical="center"/>
    </xf>
    <xf numFmtId="177" fontId="84" fillId="3" borderId="31" xfId="2" applyNumberFormat="1" applyFont="1" applyFill="1" applyBorder="1" applyAlignment="1">
      <alignment horizontal="right" vertical="center"/>
    </xf>
    <xf numFmtId="177" fontId="84" fillId="3" borderId="45" xfId="2" applyNumberFormat="1" applyFont="1" applyFill="1" applyBorder="1" applyAlignment="1">
      <alignment horizontal="right" vertical="center"/>
    </xf>
    <xf numFmtId="177" fontId="84" fillId="3" borderId="49" xfId="2" applyNumberFormat="1" applyFont="1" applyFill="1" applyBorder="1" applyAlignment="1">
      <alignment horizontal="right" vertical="center"/>
    </xf>
    <xf numFmtId="177" fontId="84" fillId="3" borderId="56" xfId="2" applyNumberFormat="1" applyFont="1" applyFill="1" applyBorder="1" applyAlignment="1">
      <alignment horizontal="right" vertical="center"/>
    </xf>
    <xf numFmtId="177" fontId="84" fillId="3" borderId="151" xfId="2" applyNumberFormat="1" applyFont="1" applyFill="1" applyBorder="1" applyAlignment="1">
      <alignment horizontal="right" vertical="center"/>
    </xf>
    <xf numFmtId="0" fontId="92" fillId="0" borderId="125" xfId="2" applyFont="1" applyBorder="1" applyAlignment="1" applyProtection="1">
      <alignment horizontal="center" vertical="center" shrinkToFit="1"/>
      <protection locked="0"/>
    </xf>
    <xf numFmtId="0" fontId="92" fillId="0" borderId="188" xfId="2" applyFont="1" applyBorder="1" applyAlignment="1" applyProtection="1">
      <alignment horizontal="center" vertical="center" shrinkToFit="1"/>
      <protection locked="0"/>
    </xf>
    <xf numFmtId="0" fontId="113" fillId="3" borderId="49" xfId="2" applyFont="1" applyFill="1" applyBorder="1" applyAlignment="1">
      <alignment horizontal="center" vertical="center" shrinkToFit="1"/>
    </xf>
    <xf numFmtId="0" fontId="113" fillId="3" borderId="32" xfId="2" applyFont="1" applyFill="1" applyBorder="1" applyAlignment="1">
      <alignment horizontal="center" vertical="center" shrinkToFit="1"/>
    </xf>
    <xf numFmtId="0" fontId="113" fillId="3" borderId="48" xfId="2" applyFont="1" applyFill="1" applyBorder="1" applyAlignment="1">
      <alignment horizontal="center" vertical="center" shrinkToFit="1"/>
    </xf>
    <xf numFmtId="0" fontId="137" fillId="6" borderId="110" xfId="0" applyFont="1" applyFill="1" applyBorder="1" applyAlignment="1">
      <alignment horizontal="center" vertical="center" shrinkToFit="1"/>
    </xf>
    <xf numFmtId="0" fontId="137" fillId="6" borderId="75" xfId="0" applyFont="1" applyFill="1" applyBorder="1" applyAlignment="1">
      <alignment horizontal="center" vertical="center" shrinkToFit="1"/>
    </xf>
    <xf numFmtId="177" fontId="93" fillId="3" borderId="89" xfId="0" applyNumberFormat="1" applyFont="1" applyFill="1" applyBorder="1" applyAlignment="1">
      <alignment horizontal="center" vertical="center" shrinkToFit="1"/>
    </xf>
    <xf numFmtId="0" fontId="134" fillId="13" borderId="223" xfId="2" applyFont="1" applyFill="1" applyBorder="1" applyAlignment="1">
      <alignment horizontal="center" vertical="center"/>
    </xf>
    <xf numFmtId="0" fontId="134" fillId="13" borderId="148" xfId="2" applyFont="1" applyFill="1" applyBorder="1" applyAlignment="1">
      <alignment horizontal="center" vertical="center"/>
    </xf>
    <xf numFmtId="0" fontId="92" fillId="0" borderId="29" xfId="2" applyFont="1" applyBorder="1" applyAlignment="1" applyProtection="1">
      <alignment horizontal="center" vertical="center" shrinkToFit="1"/>
      <protection locked="0"/>
    </xf>
    <xf numFmtId="0" fontId="92" fillId="0" borderId="7" xfId="2" applyFont="1" applyBorder="1" applyAlignment="1" applyProtection="1">
      <alignment horizontal="center" vertical="center" shrinkToFit="1"/>
      <protection locked="0"/>
    </xf>
    <xf numFmtId="0" fontId="134" fillId="15" borderId="223" xfId="2" applyFont="1" applyFill="1" applyBorder="1" applyAlignment="1">
      <alignment horizontal="center" vertical="center"/>
    </xf>
    <xf numFmtId="0" fontId="134" fillId="15" borderId="147" xfId="2" applyFont="1" applyFill="1" applyBorder="1" applyAlignment="1">
      <alignment horizontal="center" vertical="center"/>
    </xf>
    <xf numFmtId="0" fontId="84" fillId="3" borderId="81" xfId="2" applyFont="1" applyFill="1" applyBorder="1" applyAlignment="1" applyProtection="1">
      <alignment horizontal="center" vertical="center" shrinkToFit="1"/>
      <protection locked="0"/>
    </xf>
    <xf numFmtId="0" fontId="92" fillId="0" borderId="187" xfId="2" applyFont="1" applyBorder="1" applyAlignment="1" applyProtection="1">
      <alignment horizontal="center" vertical="center" shrinkToFit="1"/>
      <protection locked="0"/>
    </xf>
    <xf numFmtId="0" fontId="92" fillId="0" borderId="136" xfId="2" applyFont="1" applyBorder="1" applyAlignment="1" applyProtection="1">
      <alignment horizontal="center" vertical="center" shrinkToFit="1"/>
      <protection locked="0"/>
    </xf>
    <xf numFmtId="177" fontId="93" fillId="3" borderId="31" xfId="0" applyNumberFormat="1" applyFont="1" applyFill="1" applyBorder="1" applyAlignment="1" applyProtection="1">
      <alignment horizontal="right" vertical="center"/>
      <protection locked="0"/>
    </xf>
    <xf numFmtId="177" fontId="93" fillId="3" borderId="12" xfId="0" applyNumberFormat="1" applyFont="1" applyFill="1" applyBorder="1" applyAlignment="1" applyProtection="1">
      <alignment horizontal="right" vertical="center"/>
      <protection locked="0"/>
    </xf>
    <xf numFmtId="0" fontId="92" fillId="0" borderId="10" xfId="2" applyFont="1" applyBorder="1" applyAlignment="1" applyProtection="1">
      <alignment horizontal="center" vertical="center" shrinkToFit="1"/>
      <protection locked="0"/>
    </xf>
    <xf numFmtId="0" fontId="92" fillId="0" borderId="28" xfId="2" applyFont="1" applyBorder="1" applyAlignment="1" applyProtection="1">
      <alignment horizontal="center" vertical="center" shrinkToFit="1"/>
      <protection locked="0"/>
    </xf>
    <xf numFmtId="0" fontId="92" fillId="0" borderId="31" xfId="2" applyFont="1" applyBorder="1" applyAlignment="1" applyProtection="1">
      <alignment horizontal="center" vertical="center" shrinkToFit="1"/>
      <protection locked="0"/>
    </xf>
    <xf numFmtId="0" fontId="92" fillId="0" borderId="14" xfId="2" applyFont="1" applyBorder="1" applyAlignment="1" applyProtection="1">
      <alignment horizontal="center" vertical="center" shrinkToFit="1"/>
      <protection locked="0"/>
    </xf>
    <xf numFmtId="0" fontId="93" fillId="3" borderId="39" xfId="2" applyFont="1" applyFill="1" applyBorder="1" applyAlignment="1" applyProtection="1">
      <alignment horizontal="center" vertical="center" shrinkToFit="1"/>
      <protection locked="0"/>
    </xf>
    <xf numFmtId="177" fontId="84" fillId="3" borderId="183" xfId="2" applyNumberFormat="1" applyFont="1" applyFill="1" applyBorder="1" applyAlignment="1">
      <alignment horizontal="right" vertical="center"/>
    </xf>
    <xf numFmtId="0" fontId="93" fillId="3" borderId="198" xfId="2" applyFont="1" applyFill="1" applyBorder="1" applyAlignment="1">
      <alignment horizontal="center" vertical="center" shrinkToFit="1"/>
    </xf>
    <xf numFmtId="177" fontId="84" fillId="3" borderId="198" xfId="2" applyNumberFormat="1" applyFont="1" applyFill="1" applyBorder="1" applyAlignment="1">
      <alignment horizontal="right" vertical="center"/>
    </xf>
    <xf numFmtId="177" fontId="84" fillId="3" borderId="204" xfId="2" applyNumberFormat="1" applyFont="1" applyFill="1" applyBorder="1" applyAlignment="1">
      <alignment horizontal="right" vertical="center"/>
    </xf>
    <xf numFmtId="177" fontId="93" fillId="3" borderId="198" xfId="4" applyNumberFormat="1" applyFont="1" applyFill="1" applyBorder="1" applyAlignment="1">
      <alignment horizontal="right" vertical="center"/>
    </xf>
    <xf numFmtId="177" fontId="93" fillId="3" borderId="204" xfId="4" applyNumberFormat="1" applyFont="1" applyFill="1" applyBorder="1" applyAlignment="1">
      <alignment horizontal="right" vertical="center"/>
    </xf>
    <xf numFmtId="0" fontId="71" fillId="3" borderId="39" xfId="2" applyFont="1" applyFill="1" applyBorder="1" applyAlignment="1">
      <alignment horizontal="center" vertical="center" wrapText="1"/>
    </xf>
    <xf numFmtId="0" fontId="84" fillId="3" borderId="204" xfId="2" applyFont="1" applyFill="1" applyBorder="1" applyAlignment="1" applyProtection="1">
      <alignment horizontal="center" vertical="center" shrinkToFit="1"/>
      <protection locked="0"/>
    </xf>
    <xf numFmtId="0" fontId="84" fillId="3" borderId="40" xfId="2" applyFont="1" applyFill="1" applyBorder="1" applyAlignment="1" applyProtection="1">
      <alignment horizontal="center" vertical="center" shrinkToFit="1"/>
      <protection locked="0"/>
    </xf>
    <xf numFmtId="0" fontId="84" fillId="3" borderId="41" xfId="2" applyFont="1" applyFill="1" applyBorder="1" applyAlignment="1" applyProtection="1">
      <alignment horizontal="center" vertical="center" shrinkToFit="1"/>
      <protection locked="0"/>
    </xf>
    <xf numFmtId="0" fontId="134" fillId="14" borderId="74" xfId="2" applyFont="1" applyFill="1" applyBorder="1" applyAlignment="1" applyProtection="1">
      <alignment horizontal="center" vertical="center"/>
      <protection locked="0"/>
    </xf>
    <xf numFmtId="0" fontId="84" fillId="3" borderId="20" xfId="2" applyFont="1" applyFill="1" applyBorder="1" applyAlignment="1" applyProtection="1">
      <alignment horizontal="center" vertical="center" wrapText="1" shrinkToFit="1"/>
      <protection locked="0"/>
    </xf>
    <xf numFmtId="0" fontId="84" fillId="3" borderId="8" xfId="2" applyFont="1" applyFill="1" applyBorder="1" applyAlignment="1" applyProtection="1">
      <alignment horizontal="center" vertical="center" wrapText="1" shrinkToFit="1"/>
      <protection locked="0"/>
    </xf>
    <xf numFmtId="0" fontId="84" fillId="3" borderId="71" xfId="2" applyFont="1" applyFill="1" applyBorder="1" applyAlignment="1" applyProtection="1">
      <alignment horizontal="center" vertical="center" wrapText="1" shrinkToFit="1"/>
      <protection locked="0"/>
    </xf>
    <xf numFmtId="0" fontId="137" fillId="10" borderId="147" xfId="0" applyFont="1" applyFill="1" applyBorder="1" applyAlignment="1">
      <alignment horizontal="center" vertical="center" shrinkToFit="1"/>
    </xf>
    <xf numFmtId="0" fontId="137" fillId="10" borderId="110" xfId="0" applyFont="1" applyFill="1" applyBorder="1" applyAlignment="1">
      <alignment horizontal="center" vertical="center" shrinkToFit="1"/>
    </xf>
    <xf numFmtId="0" fontId="93" fillId="3" borderId="81" xfId="0" applyFont="1" applyFill="1" applyBorder="1" applyAlignment="1">
      <alignment horizontal="center" vertical="center" shrinkToFit="1"/>
    </xf>
    <xf numFmtId="177" fontId="93" fillId="3" borderId="81" xfId="0" applyNumberFormat="1" applyFont="1" applyFill="1" applyBorder="1" applyAlignment="1">
      <alignment horizontal="center" vertical="center" shrinkToFit="1"/>
    </xf>
    <xf numFmtId="177" fontId="93" fillId="3" borderId="30" xfId="0" applyNumberFormat="1" applyFont="1" applyFill="1" applyBorder="1" applyAlignment="1">
      <alignment horizontal="center" vertical="center" shrinkToFit="1"/>
    </xf>
    <xf numFmtId="0" fontId="92" fillId="0" borderId="125" xfId="0" applyFont="1" applyBorder="1" applyAlignment="1">
      <alignment horizontal="center" vertical="center" shrinkToFit="1"/>
    </xf>
    <xf numFmtId="0" fontId="92" fillId="0" borderId="136" xfId="0" applyFont="1" applyBorder="1" applyAlignment="1">
      <alignment horizontal="center" vertical="center" shrinkToFit="1"/>
    </xf>
    <xf numFmtId="0" fontId="92" fillId="0" borderId="116" xfId="0" applyFont="1" applyBorder="1" applyAlignment="1">
      <alignment horizontal="center" vertical="center" shrinkToFit="1"/>
    </xf>
    <xf numFmtId="0" fontId="92" fillId="0" borderId="184" xfId="0" applyFont="1" applyBorder="1" applyAlignment="1">
      <alignment horizontal="center" vertical="center" shrinkToFit="1"/>
    </xf>
    <xf numFmtId="0" fontId="93" fillId="3" borderId="203" xfId="0" applyFont="1" applyFill="1" applyBorder="1" applyAlignment="1">
      <alignment horizontal="center" vertical="center" shrinkToFit="1"/>
    </xf>
    <xf numFmtId="0" fontId="71" fillId="3" borderId="47" xfId="2" applyFont="1" applyFill="1" applyBorder="1" applyAlignment="1" applyProtection="1">
      <alignment horizontal="center" vertical="center" wrapText="1" shrinkToFit="1"/>
      <protection locked="0"/>
    </xf>
    <xf numFmtId="177" fontId="93" fillId="3" borderId="29" xfId="4" applyNumberFormat="1" applyFont="1" applyFill="1" applyBorder="1" applyAlignment="1" applyProtection="1">
      <alignment horizontal="right" vertical="center"/>
      <protection locked="0"/>
    </xf>
    <xf numFmtId="177" fontId="93" fillId="3" borderId="13" xfId="4" applyNumberFormat="1" applyFont="1" applyFill="1" applyBorder="1" applyAlignment="1" applyProtection="1">
      <alignment horizontal="right" vertical="center"/>
      <protection locked="0"/>
    </xf>
    <xf numFmtId="0" fontId="92" fillId="0" borderId="37" xfId="2" applyFont="1" applyBorder="1" applyAlignment="1" applyProtection="1">
      <alignment horizontal="center" vertical="center" shrinkToFit="1"/>
      <protection locked="0"/>
    </xf>
    <xf numFmtId="0" fontId="92" fillId="0" borderId="27" xfId="2" applyFont="1" applyBorder="1" applyAlignment="1" applyProtection="1">
      <alignment horizontal="center" vertical="center" shrinkToFit="1"/>
      <protection locked="0"/>
    </xf>
    <xf numFmtId="0" fontId="93" fillId="3" borderId="29" xfId="2" applyFont="1" applyFill="1" applyBorder="1" applyAlignment="1" applyProtection="1">
      <alignment horizontal="center" vertical="center" shrinkToFit="1"/>
      <protection locked="0"/>
    </xf>
    <xf numFmtId="0" fontId="93" fillId="3" borderId="4" xfId="2" applyFont="1" applyFill="1" applyBorder="1" applyAlignment="1" applyProtection="1">
      <alignment horizontal="center" vertical="center" shrinkToFit="1"/>
      <protection locked="0"/>
    </xf>
    <xf numFmtId="0" fontId="93" fillId="3" borderId="27" xfId="2" applyFont="1" applyFill="1" applyBorder="1" applyAlignment="1" applyProtection="1">
      <alignment horizontal="center" vertical="center" shrinkToFit="1"/>
      <protection locked="0"/>
    </xf>
    <xf numFmtId="0" fontId="93" fillId="3" borderId="30" xfId="2" applyFont="1" applyFill="1" applyBorder="1" applyAlignment="1" applyProtection="1">
      <alignment horizontal="center" vertical="center" shrinkToFit="1"/>
      <protection locked="0"/>
    </xf>
    <xf numFmtId="0" fontId="93" fillId="3" borderId="0" xfId="2" applyFont="1" applyFill="1" applyBorder="1" applyAlignment="1" applyProtection="1">
      <alignment horizontal="center" vertical="center" shrinkToFit="1"/>
      <protection locked="0"/>
    </xf>
    <xf numFmtId="0" fontId="93" fillId="3" borderId="38" xfId="2" applyFont="1" applyFill="1" applyBorder="1" applyAlignment="1" applyProtection="1">
      <alignment horizontal="center" vertical="center" shrinkToFit="1"/>
      <protection locked="0"/>
    </xf>
    <xf numFmtId="0" fontId="93" fillId="3" borderId="196" xfId="2" applyFont="1" applyFill="1" applyBorder="1" applyAlignment="1" applyProtection="1">
      <alignment horizontal="center" vertical="center" shrinkToFit="1"/>
      <protection locked="0"/>
    </xf>
    <xf numFmtId="0" fontId="93" fillId="3" borderId="88" xfId="2" applyFont="1" applyFill="1" applyBorder="1" applyAlignment="1" applyProtection="1">
      <alignment horizontal="center" vertical="center" shrinkToFit="1"/>
      <protection locked="0"/>
    </xf>
    <xf numFmtId="0" fontId="93" fillId="3" borderId="231" xfId="2" applyFont="1" applyFill="1" applyBorder="1" applyAlignment="1" applyProtection="1">
      <alignment horizontal="center" vertical="center" shrinkToFit="1"/>
      <protection locked="0"/>
    </xf>
    <xf numFmtId="0" fontId="134" fillId="14" borderId="110" xfId="2" applyFont="1" applyFill="1" applyBorder="1" applyAlignment="1" applyProtection="1">
      <alignment horizontal="center" vertical="center" wrapText="1"/>
      <protection locked="0"/>
    </xf>
    <xf numFmtId="0" fontId="134" fillId="14" borderId="76" xfId="2" applyFont="1" applyFill="1" applyBorder="1" applyAlignment="1" applyProtection="1">
      <alignment horizontal="center" vertical="center" wrapText="1"/>
      <protection locked="0"/>
    </xf>
    <xf numFmtId="0" fontId="71" fillId="3" borderId="196" xfId="2" applyFont="1" applyFill="1" applyBorder="1" applyAlignment="1" applyProtection="1">
      <alignment horizontal="center" vertical="center" wrapText="1" shrinkToFit="1"/>
      <protection locked="0"/>
    </xf>
    <xf numFmtId="0" fontId="71" fillId="3" borderId="88" xfId="2" applyFont="1" applyFill="1" applyBorder="1" applyAlignment="1" applyProtection="1">
      <alignment horizontal="center" vertical="center" wrapText="1" shrinkToFit="1"/>
      <protection locked="0"/>
    </xf>
    <xf numFmtId="0" fontId="71" fillId="3" borderId="231" xfId="2" applyFont="1" applyFill="1" applyBorder="1" applyAlignment="1" applyProtection="1">
      <alignment horizontal="center" vertical="center" wrapText="1" shrinkToFit="1"/>
      <protection locked="0"/>
    </xf>
    <xf numFmtId="177" fontId="93" fillId="3" borderId="196" xfId="4" applyNumberFormat="1" applyFont="1" applyFill="1" applyBorder="1" applyAlignment="1" applyProtection="1">
      <alignment horizontal="right" vertical="center"/>
      <protection locked="0"/>
    </xf>
    <xf numFmtId="177" fontId="93" fillId="3" borderId="347" xfId="4" applyNumberFormat="1" applyFont="1" applyFill="1" applyBorder="1" applyAlignment="1" applyProtection="1">
      <alignment horizontal="right" vertical="center"/>
      <protection locked="0"/>
    </xf>
    <xf numFmtId="0" fontId="92" fillId="0" borderId="346" xfId="2" applyFont="1" applyBorder="1" applyAlignment="1" applyProtection="1">
      <alignment horizontal="center" vertical="center" shrinkToFit="1"/>
      <protection locked="0"/>
    </xf>
    <xf numFmtId="0" fontId="92" fillId="0" borderId="231" xfId="2" applyFont="1" applyBorder="1" applyAlignment="1" applyProtection="1">
      <alignment horizontal="center" vertical="center" shrinkToFit="1"/>
      <protection locked="0"/>
    </xf>
    <xf numFmtId="0" fontId="84" fillId="3" borderId="127" xfId="2" applyFont="1" applyFill="1" applyBorder="1" applyAlignment="1" applyProtection="1">
      <alignment horizontal="center" vertical="center" shrinkToFit="1"/>
      <protection locked="0"/>
    </xf>
    <xf numFmtId="0" fontId="84" fillId="3" borderId="128" xfId="2" applyFont="1" applyFill="1" applyBorder="1" applyAlignment="1" applyProtection="1">
      <alignment horizontal="center" vertical="center" shrinkToFit="1"/>
      <protection locked="0"/>
    </xf>
    <xf numFmtId="0" fontId="135" fillId="14" borderId="110" xfId="0" applyFont="1" applyFill="1" applyBorder="1" applyAlignment="1" applyProtection="1">
      <alignment horizontal="center" vertical="center"/>
      <protection locked="0"/>
    </xf>
    <xf numFmtId="0" fontId="135" fillId="14" borderId="111" xfId="0" applyFont="1" applyFill="1" applyBorder="1" applyAlignment="1" applyProtection="1">
      <alignment horizontal="center" vertical="center"/>
      <protection locked="0"/>
    </xf>
    <xf numFmtId="177" fontId="93" fillId="3" borderId="30" xfId="0" applyNumberFormat="1" applyFont="1" applyFill="1" applyBorder="1" applyAlignment="1" applyProtection="1">
      <alignment horizontal="right" vertical="center"/>
      <protection locked="0"/>
    </xf>
    <xf numFmtId="177" fontId="93" fillId="3" borderId="6" xfId="0" applyNumberFormat="1" applyFont="1" applyFill="1" applyBorder="1" applyAlignment="1" applyProtection="1">
      <alignment horizontal="right" vertical="center"/>
      <protection locked="0"/>
    </xf>
    <xf numFmtId="0" fontId="92" fillId="0" borderId="9" xfId="2" applyFont="1" applyBorder="1" applyAlignment="1" applyProtection="1">
      <alignment horizontal="center" vertical="center" shrinkToFit="1"/>
      <protection locked="0"/>
    </xf>
    <xf numFmtId="0" fontId="92" fillId="0" borderId="38" xfId="2" applyFont="1" applyBorder="1" applyAlignment="1" applyProtection="1">
      <alignment horizontal="center" vertical="center" shrinkToFit="1"/>
      <protection locked="0"/>
    </xf>
    <xf numFmtId="177" fontId="93" fillId="3" borderId="39" xfId="4" applyNumberFormat="1" applyFont="1" applyFill="1" applyBorder="1" applyAlignment="1">
      <alignment horizontal="right" vertical="center"/>
    </xf>
    <xf numFmtId="177" fontId="93" fillId="3" borderId="31" xfId="4" applyNumberFormat="1" applyFont="1" applyFill="1" applyBorder="1" applyAlignment="1">
      <alignment horizontal="right" vertical="center"/>
    </xf>
    <xf numFmtId="0" fontId="71" fillId="3" borderId="45" xfId="2" applyFont="1" applyFill="1" applyBorder="1" applyAlignment="1">
      <alignment horizontal="center" vertical="center" wrapText="1"/>
    </xf>
    <xf numFmtId="177" fontId="93" fillId="3" borderId="45" xfId="4" applyNumberFormat="1" applyFont="1" applyFill="1" applyBorder="1" applyAlignment="1">
      <alignment horizontal="right" vertical="center"/>
    </xf>
    <xf numFmtId="177" fontId="93" fillId="3" borderId="49" xfId="4" applyNumberFormat="1" applyFont="1" applyFill="1" applyBorder="1" applyAlignment="1">
      <alignment horizontal="right" vertical="center"/>
    </xf>
    <xf numFmtId="177" fontId="84" fillId="3" borderId="228" xfId="2" applyNumberFormat="1" applyFont="1" applyFill="1" applyBorder="1" applyAlignment="1">
      <alignment horizontal="right" vertical="center"/>
    </xf>
    <xf numFmtId="177" fontId="93" fillId="3" borderId="73" xfId="0" applyNumberFormat="1" applyFont="1" applyFill="1" applyBorder="1" applyAlignment="1" applyProtection="1">
      <alignment horizontal="right" vertical="center"/>
      <protection locked="0"/>
    </xf>
    <xf numFmtId="177" fontId="93" fillId="3" borderId="62" xfId="0" applyNumberFormat="1" applyFont="1" applyFill="1" applyBorder="1" applyAlignment="1" applyProtection="1">
      <alignment horizontal="right" vertical="center"/>
      <protection locked="0"/>
    </xf>
    <xf numFmtId="0" fontId="84" fillId="3" borderId="39" xfId="2" applyFont="1" applyFill="1" applyBorder="1" applyAlignment="1">
      <alignment horizontal="center" vertical="center" wrapText="1"/>
    </xf>
    <xf numFmtId="0" fontId="84" fillId="3" borderId="45" xfId="2" applyFont="1" applyFill="1" applyBorder="1" applyAlignment="1">
      <alignment horizontal="center" vertical="center" wrapText="1"/>
    </xf>
    <xf numFmtId="0" fontId="93" fillId="3" borderId="82" xfId="2" applyFont="1" applyFill="1" applyBorder="1" applyAlignment="1" applyProtection="1">
      <alignment horizontal="center" vertical="center" shrinkToFit="1"/>
      <protection locked="0"/>
    </xf>
    <xf numFmtId="0" fontId="92" fillId="0" borderId="64" xfId="2" applyFont="1" applyBorder="1" applyAlignment="1" applyProtection="1">
      <alignment horizontal="center" vertical="center" shrinkToFit="1"/>
      <protection locked="0"/>
    </xf>
    <xf numFmtId="0" fontId="92" fillId="0" borderId="55" xfId="2" applyFont="1" applyBorder="1" applyAlignment="1" applyProtection="1">
      <alignment horizontal="center" vertical="center" shrinkToFit="1"/>
      <protection locked="0"/>
    </xf>
    <xf numFmtId="0" fontId="92" fillId="0" borderId="73" xfId="2" applyFont="1" applyBorder="1" applyAlignment="1" applyProtection="1">
      <alignment horizontal="center" vertical="center" shrinkToFit="1"/>
      <protection locked="0"/>
    </xf>
    <xf numFmtId="0" fontId="92" fillId="0" borderId="24" xfId="2" applyFont="1" applyBorder="1" applyAlignment="1" applyProtection="1">
      <alignment horizontal="center" vertical="center" shrinkToFit="1"/>
      <protection locked="0"/>
    </xf>
    <xf numFmtId="0" fontId="92" fillId="0" borderId="112" xfId="2" applyFont="1" applyBorder="1" applyAlignment="1">
      <alignment horizontal="center" vertical="center"/>
    </xf>
    <xf numFmtId="0" fontId="92" fillId="0" borderId="8" xfId="2" applyFont="1" applyBorder="1" applyAlignment="1">
      <alignment horizontal="center" vertical="center"/>
    </xf>
    <xf numFmtId="0" fontId="92" fillId="0" borderId="21" xfId="2" applyFont="1" applyBorder="1" applyAlignment="1">
      <alignment horizontal="center" vertical="center"/>
    </xf>
    <xf numFmtId="0" fontId="92" fillId="0" borderId="9" xfId="2" applyFont="1" applyBorder="1" applyAlignment="1">
      <alignment horizontal="center" vertical="center"/>
    </xf>
    <xf numFmtId="0" fontId="92" fillId="0" borderId="0" xfId="2" applyFont="1" applyBorder="1" applyAlignment="1">
      <alignment horizontal="center" vertical="center"/>
    </xf>
    <xf numFmtId="0" fontId="92" fillId="0" borderId="22" xfId="2" applyFont="1" applyBorder="1" applyAlignment="1">
      <alignment horizontal="center" vertical="center"/>
    </xf>
    <xf numFmtId="0" fontId="92" fillId="0" borderId="10" xfId="2" applyFont="1" applyBorder="1" applyAlignment="1">
      <alignment horizontal="center" vertical="center"/>
    </xf>
    <xf numFmtId="0" fontId="92" fillId="0" borderId="11" xfId="2" applyFont="1" applyBorder="1" applyAlignment="1">
      <alignment horizontal="center" vertical="center"/>
    </xf>
    <xf numFmtId="0" fontId="92" fillId="0" borderId="14" xfId="2" applyFont="1" applyBorder="1" applyAlignment="1">
      <alignment horizontal="center" vertical="center"/>
    </xf>
    <xf numFmtId="0" fontId="134" fillId="15" borderId="110" xfId="2" applyFont="1" applyFill="1" applyBorder="1" applyAlignment="1" applyProtection="1">
      <alignment horizontal="center" vertical="center"/>
      <protection locked="0"/>
    </xf>
    <xf numFmtId="0" fontId="92" fillId="0" borderId="224" xfId="2" applyFont="1" applyBorder="1" applyAlignment="1">
      <alignment horizontal="center" vertical="center"/>
    </xf>
    <xf numFmtId="0" fontId="92" fillId="0" borderId="198" xfId="2" applyFont="1" applyBorder="1" applyAlignment="1">
      <alignment horizontal="center" vertical="center"/>
    </xf>
    <xf numFmtId="0" fontId="92" fillId="0" borderId="229" xfId="2" applyFont="1" applyBorder="1" applyAlignment="1">
      <alignment horizontal="center" vertical="center"/>
    </xf>
    <xf numFmtId="0" fontId="92" fillId="0" borderId="48" xfId="2" applyFont="1" applyBorder="1" applyAlignment="1">
      <alignment horizontal="center" vertical="center"/>
    </xf>
    <xf numFmtId="0" fontId="92" fillId="0" borderId="30" xfId="2" applyFont="1" applyBorder="1" applyAlignment="1" applyProtection="1">
      <alignment horizontal="center" vertical="center" shrinkToFit="1"/>
      <protection locked="0"/>
    </xf>
    <xf numFmtId="0" fontId="92" fillId="0" borderId="22" xfId="2" applyFont="1" applyBorder="1" applyAlignment="1" applyProtection="1">
      <alignment horizontal="center" vertical="center" shrinkToFit="1"/>
      <protection locked="0"/>
    </xf>
    <xf numFmtId="0" fontId="134" fillId="15" borderId="110" xfId="2" applyFont="1" applyFill="1" applyBorder="1" applyAlignment="1">
      <alignment horizontal="center" vertical="center"/>
    </xf>
    <xf numFmtId="0" fontId="134" fillId="15" borderId="75" xfId="2" applyFont="1" applyFill="1" applyBorder="1" applyAlignment="1">
      <alignment horizontal="center" vertical="center"/>
    </xf>
    <xf numFmtId="0" fontId="134" fillId="15" borderId="222" xfId="2" applyFont="1" applyFill="1" applyBorder="1" applyAlignment="1">
      <alignment horizontal="center" vertical="center"/>
    </xf>
    <xf numFmtId="0" fontId="113" fillId="3" borderId="70" xfId="2" applyFont="1" applyFill="1" applyBorder="1" applyAlignment="1">
      <alignment horizontal="left" vertical="center" wrapText="1"/>
    </xf>
    <xf numFmtId="0" fontId="113" fillId="3" borderId="8" xfId="2" applyFont="1" applyFill="1" applyBorder="1" applyAlignment="1">
      <alignment horizontal="left" vertical="center" wrapText="1"/>
    </xf>
    <xf numFmtId="0" fontId="113" fillId="3" borderId="71" xfId="2" applyFont="1" applyFill="1" applyBorder="1" applyAlignment="1">
      <alignment horizontal="left" vertical="center" wrapText="1"/>
    </xf>
    <xf numFmtId="0" fontId="113" fillId="3" borderId="30" xfId="2" applyFont="1" applyFill="1" applyBorder="1" applyAlignment="1">
      <alignment horizontal="left" vertical="center" wrapText="1"/>
    </xf>
    <xf numFmtId="0" fontId="113" fillId="3" borderId="0" xfId="2" applyFont="1" applyFill="1" applyBorder="1" applyAlignment="1">
      <alignment horizontal="left" vertical="center" wrapText="1"/>
    </xf>
    <xf numFmtId="0" fontId="113" fillId="3" borderId="38" xfId="2" applyFont="1" applyFill="1" applyBorder="1" applyAlignment="1">
      <alignment horizontal="left" vertical="center" wrapText="1"/>
    </xf>
    <xf numFmtId="0" fontId="134" fillId="15" borderId="148" xfId="2" applyFont="1" applyFill="1" applyBorder="1" applyAlignment="1">
      <alignment horizontal="center" vertical="center"/>
    </xf>
    <xf numFmtId="0" fontId="129" fillId="0" borderId="125" xfId="2" applyFont="1" applyBorder="1" applyAlignment="1">
      <alignment horizontal="center" vertical="center" wrapText="1"/>
    </xf>
    <xf numFmtId="0" fontId="129" fillId="0" borderId="136" xfId="2" applyFont="1" applyBorder="1" applyAlignment="1">
      <alignment horizontal="center" vertical="center" wrapText="1"/>
    </xf>
    <xf numFmtId="177" fontId="93" fillId="3" borderId="113" xfId="0" applyNumberFormat="1" applyFont="1" applyFill="1" applyBorder="1" applyAlignment="1">
      <alignment horizontal="center" vertical="center" shrinkToFit="1"/>
    </xf>
    <xf numFmtId="177" fontId="93" fillId="3" borderId="42" xfId="0" applyNumberFormat="1" applyFont="1" applyFill="1" applyBorder="1" applyAlignment="1">
      <alignment horizontal="center" vertical="center" shrinkToFit="1"/>
    </xf>
    <xf numFmtId="177" fontId="93" fillId="3" borderId="126" xfId="0" applyNumberFormat="1" applyFont="1" applyFill="1" applyBorder="1" applyAlignment="1">
      <alignment horizontal="center" vertical="center" shrinkToFit="1"/>
    </xf>
    <xf numFmtId="0" fontId="92" fillId="0" borderId="64" xfId="0" applyFont="1" applyBorder="1" applyAlignment="1">
      <alignment horizontal="center" vertical="center" shrinkToFit="1"/>
    </xf>
    <xf numFmtId="0" fontId="92" fillId="0" borderId="24" xfId="0" applyFont="1" applyBorder="1" applyAlignment="1">
      <alignment horizontal="center" vertical="center" shrinkToFit="1"/>
    </xf>
    <xf numFmtId="0" fontId="129" fillId="0" borderId="360" xfId="2" applyFont="1" applyBorder="1" applyAlignment="1">
      <alignment horizontal="center" vertical="center" wrapText="1"/>
    </xf>
    <xf numFmtId="0" fontId="129" fillId="0" borderId="284" xfId="2" applyFont="1" applyBorder="1" applyAlignment="1">
      <alignment horizontal="center" vertical="center" wrapText="1"/>
    </xf>
    <xf numFmtId="0" fontId="134" fillId="14" borderId="147" xfId="2" applyFont="1" applyFill="1" applyBorder="1" applyAlignment="1" applyProtection="1">
      <alignment horizontal="center" vertical="center"/>
      <protection locked="0"/>
    </xf>
    <xf numFmtId="0" fontId="93" fillId="3" borderId="186" xfId="0" applyFont="1" applyFill="1" applyBorder="1" applyAlignment="1">
      <alignment horizontal="center" vertical="center" shrinkToFit="1"/>
    </xf>
    <xf numFmtId="0" fontId="93" fillId="3" borderId="113" xfId="0" applyFont="1" applyFill="1" applyBorder="1" applyAlignment="1">
      <alignment horizontal="center" vertical="center" shrinkToFit="1"/>
    </xf>
    <xf numFmtId="0" fontId="93" fillId="3" borderId="335" xfId="0" applyFont="1" applyFill="1" applyBorder="1" applyAlignment="1">
      <alignment horizontal="center" vertical="center" shrinkToFit="1"/>
    </xf>
    <xf numFmtId="0" fontId="137" fillId="6" borderId="133" xfId="0" applyFont="1" applyFill="1" applyBorder="1" applyAlignment="1">
      <alignment horizontal="center" vertical="center" shrinkToFit="1"/>
    </xf>
    <xf numFmtId="0" fontId="137" fillId="6" borderId="76" xfId="0" applyFont="1" applyFill="1" applyBorder="1" applyAlignment="1">
      <alignment horizontal="center" vertical="center" shrinkToFit="1"/>
    </xf>
    <xf numFmtId="0" fontId="129" fillId="0" borderId="123" xfId="2" applyFont="1" applyBorder="1" applyAlignment="1">
      <alignment horizontal="center" vertical="center" wrapText="1"/>
    </xf>
    <xf numFmtId="0" fontId="129" fillId="0" borderId="135" xfId="2" applyFont="1" applyBorder="1" applyAlignment="1">
      <alignment horizontal="center" vertical="center" wrapText="1"/>
    </xf>
    <xf numFmtId="0" fontId="137" fillId="10" borderId="133" xfId="0" applyFont="1" applyFill="1" applyBorder="1" applyAlignment="1">
      <alignment horizontal="center" vertical="center" shrinkToFit="1"/>
    </xf>
    <xf numFmtId="0" fontId="137" fillId="10" borderId="76" xfId="0" applyFont="1" applyFill="1" applyBorder="1" applyAlignment="1">
      <alignment horizontal="center" vertical="center" shrinkToFit="1"/>
    </xf>
    <xf numFmtId="0" fontId="137" fillId="5" borderId="110" xfId="0" applyFont="1" applyFill="1" applyBorder="1" applyAlignment="1">
      <alignment horizontal="center" vertical="center" shrinkToFit="1"/>
    </xf>
    <xf numFmtId="0" fontId="137" fillId="5" borderId="111" xfId="0" applyFont="1" applyFill="1" applyBorder="1" applyAlignment="1">
      <alignment horizontal="center" vertical="center" shrinkToFit="1"/>
    </xf>
    <xf numFmtId="177" fontId="93" fillId="3" borderId="124" xfId="0" applyNumberFormat="1" applyFont="1" applyFill="1" applyBorder="1" applyAlignment="1">
      <alignment horizontal="center" vertical="center" shrinkToFit="1"/>
    </xf>
    <xf numFmtId="177" fontId="93" fillId="3" borderId="361" xfId="0" applyNumberFormat="1" applyFont="1" applyFill="1" applyBorder="1" applyAlignment="1">
      <alignment horizontal="center" vertical="center" shrinkToFit="1"/>
    </xf>
    <xf numFmtId="0" fontId="137" fillId="5" borderId="74" xfId="0" applyFont="1" applyFill="1" applyBorder="1" applyAlignment="1">
      <alignment horizontal="center" vertical="center" shrinkToFit="1"/>
    </xf>
    <xf numFmtId="0" fontId="137" fillId="5" borderId="75" xfId="0" applyFont="1" applyFill="1" applyBorder="1" applyAlignment="1">
      <alignment horizontal="center" vertical="center" shrinkToFit="1"/>
    </xf>
    <xf numFmtId="0" fontId="137" fillId="5" borderId="222" xfId="0" applyFont="1" applyFill="1" applyBorder="1" applyAlignment="1">
      <alignment horizontal="center" vertical="center" shrinkToFit="1"/>
    </xf>
    <xf numFmtId="0" fontId="93" fillId="3" borderId="193" xfId="0" applyFont="1" applyFill="1" applyBorder="1" applyAlignment="1">
      <alignment horizontal="center" vertical="center" shrinkToFit="1"/>
    </xf>
    <xf numFmtId="0" fontId="93" fillId="3" borderId="189" xfId="0" applyFont="1" applyFill="1" applyBorder="1" applyAlignment="1">
      <alignment horizontal="center" vertical="center" shrinkToFit="1"/>
    </xf>
    <xf numFmtId="0" fontId="93" fillId="3" borderId="283" xfId="0" applyFont="1" applyFill="1" applyBorder="1" applyAlignment="1">
      <alignment horizontal="center" vertical="center" shrinkToFit="1"/>
    </xf>
    <xf numFmtId="0" fontId="138" fillId="6" borderId="74" xfId="0" applyFont="1" applyFill="1" applyBorder="1" applyAlignment="1">
      <alignment horizontal="center" vertical="center" shrinkToFit="1"/>
    </xf>
    <xf numFmtId="0" fontId="138" fillId="6" borderId="75" xfId="0" applyFont="1" applyFill="1" applyBorder="1" applyAlignment="1">
      <alignment horizontal="center" vertical="center" shrinkToFit="1"/>
    </xf>
    <xf numFmtId="0" fontId="138" fillId="6" borderId="222" xfId="0" applyFont="1" applyFill="1" applyBorder="1" applyAlignment="1">
      <alignment horizontal="center" vertical="center" shrinkToFit="1"/>
    </xf>
    <xf numFmtId="0" fontId="134" fillId="3" borderId="108" xfId="0" applyFont="1" applyFill="1" applyBorder="1" applyAlignment="1">
      <alignment horizontal="center" vertical="center" textRotation="255" shrinkToFit="1"/>
    </xf>
    <xf numFmtId="0" fontId="134" fillId="3" borderId="138" xfId="0" applyFont="1" applyFill="1" applyBorder="1" applyAlignment="1">
      <alignment horizontal="center" vertical="center" textRotation="255" shrinkToFit="1"/>
    </xf>
    <xf numFmtId="0" fontId="30" fillId="7" borderId="23" xfId="0" applyFont="1" applyFill="1" applyBorder="1" applyAlignment="1">
      <alignment horizontal="center" vertical="top"/>
    </xf>
    <xf numFmtId="0" fontId="30" fillId="7" borderId="1" xfId="0" applyFont="1" applyFill="1" applyBorder="1" applyAlignment="1">
      <alignment horizontal="center" vertical="top"/>
    </xf>
    <xf numFmtId="0" fontId="30" fillId="7" borderId="15" xfId="0" applyFont="1" applyFill="1" applyBorder="1" applyAlignment="1">
      <alignment horizontal="center" vertical="top"/>
    </xf>
    <xf numFmtId="0" fontId="30" fillId="7" borderId="0" xfId="0" applyFont="1" applyFill="1" applyBorder="1" applyAlignment="1">
      <alignment horizontal="center" vertical="top"/>
    </xf>
    <xf numFmtId="0" fontId="70" fillId="0" borderId="0" xfId="0" applyFont="1" applyFill="1" applyBorder="1" applyAlignment="1">
      <alignment horizontal="left" vertical="center" wrapText="1"/>
    </xf>
    <xf numFmtId="0" fontId="70" fillId="0" borderId="11" xfId="0" applyFont="1" applyFill="1" applyBorder="1" applyAlignment="1">
      <alignment horizontal="left" vertical="center" wrapText="1"/>
    </xf>
    <xf numFmtId="0" fontId="70" fillId="0" borderId="2" xfId="0" applyNumberFormat="1" applyFont="1" applyFill="1" applyBorder="1" applyAlignment="1">
      <alignment horizontal="left" vertical="center" shrinkToFit="1"/>
    </xf>
    <xf numFmtId="0" fontId="70" fillId="0" borderId="0" xfId="0" applyNumberFormat="1" applyFont="1" applyFill="1" applyBorder="1" applyAlignment="1">
      <alignment horizontal="left" vertical="center" shrinkToFit="1"/>
    </xf>
    <xf numFmtId="0" fontId="70" fillId="0" borderId="2" xfId="0" applyFont="1" applyFill="1" applyBorder="1" applyAlignment="1">
      <alignment horizontal="left" vertical="center" wrapText="1"/>
    </xf>
    <xf numFmtId="0" fontId="70" fillId="0" borderId="78" xfId="0" applyFont="1" applyFill="1" applyBorder="1" applyAlignment="1">
      <alignment horizontal="left" vertical="center" wrapText="1"/>
    </xf>
    <xf numFmtId="179" fontId="67" fillId="0" borderId="77" xfId="0" applyNumberFormat="1" applyFont="1" applyFill="1" applyBorder="1" applyAlignment="1">
      <alignment horizontal="left" vertical="center" shrinkToFit="1"/>
    </xf>
    <xf numFmtId="179" fontId="67" fillId="0" borderId="4" xfId="0" applyNumberFormat="1" applyFont="1" applyFill="1" applyBorder="1" applyAlignment="1">
      <alignment horizontal="left" vertical="center" shrinkToFit="1"/>
    </xf>
    <xf numFmtId="0" fontId="67" fillId="0" borderId="0" xfId="0" applyFont="1" applyFill="1" applyBorder="1" applyAlignment="1">
      <alignment horizontal="left" vertical="center" shrinkToFit="1"/>
    </xf>
    <xf numFmtId="0" fontId="67" fillId="0" borderId="2" xfId="0" applyFont="1" applyFill="1" applyBorder="1" applyAlignment="1">
      <alignment horizontal="left" vertical="center" shrinkToFit="1"/>
    </xf>
    <xf numFmtId="179" fontId="67" fillId="0" borderId="0" xfId="0" applyNumberFormat="1" applyFont="1" applyFill="1" applyBorder="1" applyAlignment="1">
      <alignment horizontal="left" vertical="center" shrinkToFit="1"/>
    </xf>
    <xf numFmtId="0" fontId="55" fillId="0" borderId="20" xfId="0" applyFont="1" applyFill="1" applyBorder="1" applyAlignment="1">
      <alignment horizontal="center" vertical="center" wrapText="1"/>
    </xf>
    <xf numFmtId="0" fontId="55" fillId="0" borderId="71" xfId="0" applyFont="1" applyFill="1" applyBorder="1" applyAlignment="1">
      <alignment horizontal="center" vertical="center" wrapText="1"/>
    </xf>
    <xf numFmtId="0" fontId="55" fillId="0" borderId="15" xfId="0" applyFont="1" applyFill="1" applyBorder="1" applyAlignment="1">
      <alignment horizontal="center" vertical="center" wrapText="1"/>
    </xf>
    <xf numFmtId="0" fontId="55" fillId="0" borderId="38" xfId="0" applyFont="1" applyFill="1" applyBorder="1" applyAlignment="1">
      <alignment horizontal="center" vertical="center" wrapText="1"/>
    </xf>
    <xf numFmtId="179" fontId="67" fillId="0" borderId="66" xfId="0" applyNumberFormat="1" applyFont="1" applyFill="1" applyBorder="1" applyAlignment="1">
      <alignment horizontal="left" vertical="center" shrinkToFit="1"/>
    </xf>
    <xf numFmtId="179" fontId="67" fillId="0" borderId="8" xfId="0" applyNumberFormat="1" applyFont="1" applyFill="1" applyBorder="1" applyAlignment="1">
      <alignment horizontal="left" vertical="center" shrinkToFit="1"/>
    </xf>
    <xf numFmtId="0" fontId="38" fillId="7" borderId="0" xfId="0" applyFont="1" applyFill="1" applyBorder="1" applyAlignment="1">
      <alignment horizontal="center" vertical="center" wrapText="1" shrinkToFit="1"/>
    </xf>
    <xf numFmtId="0" fontId="38" fillId="7" borderId="18" xfId="0" applyFont="1" applyFill="1" applyBorder="1" applyAlignment="1">
      <alignment horizontal="center" vertical="center" wrapText="1" shrinkToFit="1"/>
    </xf>
    <xf numFmtId="0" fontId="38" fillId="7" borderId="2" xfId="0" applyFont="1" applyFill="1" applyBorder="1" applyAlignment="1">
      <alignment horizontal="center" vertical="center" wrapText="1" shrinkToFit="1"/>
    </xf>
    <xf numFmtId="179" fontId="67" fillId="0" borderId="2" xfId="0" applyNumberFormat="1" applyFont="1" applyFill="1" applyBorder="1" applyAlignment="1">
      <alignment horizontal="left" vertical="center" shrinkToFit="1"/>
    </xf>
    <xf numFmtId="0" fontId="70" fillId="0" borderId="18" xfId="0" applyFont="1" applyFill="1" applyBorder="1" applyAlignment="1">
      <alignment horizontal="left" vertical="center" wrapText="1"/>
    </xf>
    <xf numFmtId="0" fontId="70" fillId="0" borderId="94" xfId="0" applyFont="1" applyFill="1" applyBorder="1" applyAlignment="1">
      <alignment horizontal="left" vertical="center" wrapText="1"/>
    </xf>
    <xf numFmtId="0" fontId="70" fillId="0" borderId="1" xfId="0" applyFont="1" applyFill="1" applyBorder="1" applyAlignment="1">
      <alignment horizontal="left" vertical="center" wrapText="1"/>
    </xf>
    <xf numFmtId="0" fontId="70" fillId="0" borderId="19" xfId="0" applyFont="1" applyFill="1" applyBorder="1" applyAlignment="1">
      <alignment horizontal="left" vertical="center" wrapText="1"/>
    </xf>
    <xf numFmtId="0" fontId="70" fillId="0" borderId="0" xfId="0" applyNumberFormat="1" applyFont="1" applyFill="1" applyBorder="1" applyAlignment="1">
      <alignment horizontal="left" vertical="center" wrapText="1"/>
    </xf>
    <xf numFmtId="0" fontId="70" fillId="0" borderId="2" xfId="0" applyNumberFormat="1" applyFont="1" applyFill="1" applyBorder="1" applyAlignment="1">
      <alignment horizontal="left" vertical="center" wrapText="1"/>
    </xf>
    <xf numFmtId="0" fontId="55" fillId="0" borderId="20" xfId="0" applyNumberFormat="1" applyFont="1" applyFill="1" applyBorder="1" applyAlignment="1">
      <alignment horizontal="center" vertical="center" wrapText="1"/>
    </xf>
    <xf numFmtId="0" fontId="55" fillId="0" borderId="71" xfId="0" applyNumberFormat="1" applyFont="1" applyFill="1" applyBorder="1" applyAlignment="1">
      <alignment horizontal="center" vertical="center" wrapText="1"/>
    </xf>
    <xf numFmtId="0" fontId="55" fillId="0" borderId="15" xfId="0" applyNumberFormat="1" applyFont="1" applyFill="1" applyBorder="1" applyAlignment="1">
      <alignment horizontal="center" vertical="center" wrapText="1"/>
    </xf>
    <xf numFmtId="0" fontId="55" fillId="0" borderId="38" xfId="0" applyNumberFormat="1" applyFont="1" applyFill="1" applyBorder="1" applyAlignment="1">
      <alignment horizontal="center" vertical="center" wrapText="1"/>
    </xf>
    <xf numFmtId="0" fontId="60" fillId="2" borderId="2" xfId="0" applyFont="1" applyFill="1" applyBorder="1" applyAlignment="1">
      <alignment horizontal="center" vertical="center" wrapText="1"/>
    </xf>
    <xf numFmtId="0" fontId="60" fillId="2" borderId="0" xfId="0" applyFont="1" applyFill="1" applyBorder="1" applyAlignment="1">
      <alignment horizontal="center" vertical="center" wrapText="1"/>
    </xf>
    <xf numFmtId="0" fontId="60" fillId="2" borderId="256" xfId="0" applyFont="1" applyFill="1" applyBorder="1" applyAlignment="1">
      <alignment horizontal="center" vertical="center" wrapText="1"/>
    </xf>
    <xf numFmtId="0" fontId="60" fillId="2" borderId="88" xfId="0" applyFont="1" applyFill="1" applyBorder="1" applyAlignment="1">
      <alignment horizontal="center" vertical="center" wrapText="1"/>
    </xf>
    <xf numFmtId="0" fontId="67" fillId="0" borderId="18" xfId="0" applyFont="1" applyFill="1" applyBorder="1" applyAlignment="1">
      <alignment horizontal="left" vertical="center" shrinkToFit="1"/>
    </xf>
    <xf numFmtId="179" fontId="67" fillId="0" borderId="4" xfId="0" applyNumberFormat="1" applyFont="1" applyFill="1" applyBorder="1" applyAlignment="1">
      <alignment horizontal="left" vertical="center"/>
    </xf>
    <xf numFmtId="179" fontId="67" fillId="0" borderId="0" xfId="0" applyNumberFormat="1" applyFont="1" applyFill="1" applyBorder="1" applyAlignment="1">
      <alignment horizontal="left" vertical="center"/>
    </xf>
    <xf numFmtId="179" fontId="67" fillId="0" borderId="2" xfId="0" applyNumberFormat="1" applyFont="1" applyFill="1" applyBorder="1" applyAlignment="1">
      <alignment horizontal="left" vertical="center"/>
    </xf>
    <xf numFmtId="179" fontId="67" fillId="0" borderId="77" xfId="0" applyNumberFormat="1" applyFont="1" applyFill="1" applyBorder="1" applyAlignment="1">
      <alignment horizontal="left" vertical="center"/>
    </xf>
    <xf numFmtId="0" fontId="126" fillId="0" borderId="164" xfId="6" applyFont="1" applyBorder="1" applyAlignment="1">
      <alignment horizontal="center" vertical="center" wrapText="1"/>
    </xf>
    <xf numFmtId="0" fontId="126" fillId="0" borderId="165" xfId="6" applyFont="1" applyBorder="1" applyAlignment="1">
      <alignment horizontal="center" vertical="center" wrapText="1"/>
    </xf>
    <xf numFmtId="0" fontId="126" fillId="0" borderId="166" xfId="6" applyFont="1" applyBorder="1" applyAlignment="1">
      <alignment horizontal="center" vertical="center" wrapText="1"/>
    </xf>
    <xf numFmtId="0" fontId="126" fillId="0" borderId="167" xfId="6" applyFont="1" applyBorder="1" applyAlignment="1">
      <alignment horizontal="center" vertical="center" wrapText="1"/>
    </xf>
    <xf numFmtId="0" fontId="126" fillId="0" borderId="0" xfId="6" applyFont="1" applyBorder="1" applyAlignment="1">
      <alignment horizontal="center" vertical="center" wrapText="1"/>
    </xf>
    <xf numFmtId="0" fontId="126" fillId="0" borderId="168" xfId="6" applyFont="1" applyBorder="1" applyAlignment="1">
      <alignment horizontal="center" vertical="center" wrapText="1"/>
    </xf>
    <xf numFmtId="0" fontId="126" fillId="0" borderId="169" xfId="6" applyFont="1" applyBorder="1" applyAlignment="1">
      <alignment horizontal="center" vertical="center" wrapText="1"/>
    </xf>
    <xf numFmtId="0" fontId="126" fillId="0" borderId="170" xfId="6" applyFont="1" applyBorder="1" applyAlignment="1">
      <alignment horizontal="center" vertical="center" wrapText="1"/>
    </xf>
    <xf numFmtId="0" fontId="126" fillId="0" borderId="171" xfId="6" applyFont="1" applyBorder="1" applyAlignment="1">
      <alignment horizontal="center" vertical="center" wrapText="1"/>
    </xf>
    <xf numFmtId="179" fontId="67" fillId="0" borderId="115" xfId="0" applyNumberFormat="1" applyFont="1" applyFill="1" applyBorder="1" applyAlignment="1">
      <alignment horizontal="left" vertical="center" shrinkToFit="1"/>
    </xf>
    <xf numFmtId="0" fontId="125" fillId="0" borderId="0" xfId="0" applyFont="1" applyBorder="1" applyAlignment="1">
      <alignment horizontal="center" vertical="center" shrinkToFit="1"/>
    </xf>
    <xf numFmtId="0" fontId="125" fillId="0" borderId="11" xfId="0" applyFont="1" applyBorder="1" applyAlignment="1">
      <alignment horizontal="center" vertical="center" shrinkToFit="1"/>
    </xf>
    <xf numFmtId="0" fontId="50" fillId="7" borderId="300" xfId="0" applyFont="1" applyFill="1" applyBorder="1" applyAlignment="1">
      <alignment horizontal="center" vertical="center"/>
    </xf>
    <xf numFmtId="0" fontId="50" fillId="7" borderId="1" xfId="0" applyFont="1" applyFill="1" applyBorder="1" applyAlignment="1">
      <alignment horizontal="center" vertical="center"/>
    </xf>
    <xf numFmtId="0" fontId="50" fillId="7" borderId="300" xfId="0" applyFont="1" applyFill="1" applyBorder="1" applyAlignment="1">
      <alignment horizontal="center" vertical="center" shrinkToFit="1"/>
    </xf>
    <xf numFmtId="0" fontId="50" fillId="7" borderId="1" xfId="0" applyFont="1" applyFill="1" applyBorder="1" applyAlignment="1">
      <alignment horizontal="center" vertical="center" shrinkToFit="1"/>
    </xf>
    <xf numFmtId="0" fontId="50" fillId="0" borderId="0" xfId="0" applyFont="1" applyFill="1" applyBorder="1" applyAlignment="1">
      <alignment horizontal="left" vertical="center" shrinkToFit="1"/>
    </xf>
    <xf numFmtId="0" fontId="50" fillId="0" borderId="1" xfId="0" applyFont="1" applyFill="1" applyBorder="1" applyAlignment="1">
      <alignment horizontal="left" vertical="center" shrinkToFit="1"/>
    </xf>
    <xf numFmtId="49" fontId="50" fillId="0" borderId="0" xfId="0" applyNumberFormat="1" applyFont="1" applyBorder="1" applyAlignment="1">
      <alignment horizontal="left" vertical="center" shrinkToFit="1"/>
    </xf>
    <xf numFmtId="49" fontId="50" fillId="0" borderId="22" xfId="0" applyNumberFormat="1" applyFont="1" applyBorder="1" applyAlignment="1">
      <alignment horizontal="left" vertical="center" shrinkToFit="1"/>
    </xf>
    <xf numFmtId="49" fontId="50" fillId="0" borderId="1" xfId="0" applyNumberFormat="1" applyFont="1" applyBorder="1" applyAlignment="1">
      <alignment horizontal="left" vertical="center" shrinkToFit="1"/>
    </xf>
    <xf numFmtId="49" fontId="50" fillId="0" borderId="24" xfId="0" applyNumberFormat="1" applyFont="1" applyBorder="1" applyAlignment="1">
      <alignment horizontal="left" vertical="center" shrinkToFit="1"/>
    </xf>
    <xf numFmtId="49" fontId="50" fillId="0" borderId="0" xfId="0" applyNumberFormat="1" applyFont="1" applyBorder="1" applyAlignment="1">
      <alignment horizontal="center" vertical="center" shrinkToFit="1"/>
    </xf>
    <xf numFmtId="49" fontId="50" fillId="0" borderId="1" xfId="0" applyNumberFormat="1" applyFont="1" applyBorder="1" applyAlignment="1">
      <alignment horizontal="center" vertical="center" shrinkToFit="1"/>
    </xf>
    <xf numFmtId="49" fontId="50" fillId="0" borderId="4" xfId="0" applyNumberFormat="1" applyFont="1" applyFill="1" applyBorder="1" applyAlignment="1">
      <alignment horizontal="center" vertical="center" shrinkToFit="1"/>
    </xf>
    <xf numFmtId="49" fontId="50" fillId="0" borderId="88" xfId="0" applyNumberFormat="1" applyFont="1" applyFill="1" applyBorder="1" applyAlignment="1">
      <alignment horizontal="center" vertical="center" shrinkToFit="1"/>
    </xf>
    <xf numFmtId="49" fontId="50" fillId="0" borderId="87" xfId="0" applyNumberFormat="1" applyFont="1" applyFill="1" applyBorder="1" applyAlignment="1">
      <alignment horizontal="center" vertical="center" shrinkToFit="1"/>
    </xf>
    <xf numFmtId="49" fontId="50" fillId="0" borderId="313" xfId="0" applyNumberFormat="1" applyFont="1" applyFill="1" applyBorder="1" applyAlignment="1">
      <alignment horizontal="center" vertical="center" shrinkToFit="1"/>
    </xf>
    <xf numFmtId="49" fontId="50" fillId="0" borderId="306" xfId="0" applyNumberFormat="1" applyFont="1" applyBorder="1" applyAlignment="1">
      <alignment horizontal="center" vertical="center" shrinkToFit="1"/>
    </xf>
    <xf numFmtId="49" fontId="50" fillId="0" borderId="308" xfId="0" applyNumberFormat="1" applyFont="1" applyBorder="1" applyAlignment="1">
      <alignment horizontal="center" vertical="center" shrinkToFit="1"/>
    </xf>
    <xf numFmtId="0" fontId="60" fillId="0" borderId="4" xfId="0" applyFont="1" applyBorder="1" applyAlignment="1">
      <alignment horizontal="center" vertical="center" shrinkToFit="1"/>
    </xf>
    <xf numFmtId="0" fontId="60" fillId="0" borderId="88" xfId="0" applyFont="1" applyBorder="1" applyAlignment="1">
      <alignment horizontal="center" vertical="center" shrinkToFit="1"/>
    </xf>
    <xf numFmtId="0" fontId="125" fillId="0" borderId="4" xfId="0" applyFont="1" applyBorder="1" applyAlignment="1">
      <alignment horizontal="center" vertical="center" shrinkToFit="1"/>
    </xf>
    <xf numFmtId="0" fontId="125" fillId="0" borderId="88" xfId="0" applyFont="1" applyBorder="1" applyAlignment="1">
      <alignment horizontal="center" vertical="center" shrinkToFit="1"/>
    </xf>
    <xf numFmtId="49" fontId="50" fillId="0" borderId="8" xfId="0" applyNumberFormat="1" applyFont="1" applyBorder="1" applyAlignment="1">
      <alignment horizontal="center" vertical="center"/>
    </xf>
    <xf numFmtId="49" fontId="50" fillId="0" borderId="88" xfId="0" applyNumberFormat="1" applyFont="1" applyBorder="1" applyAlignment="1">
      <alignment horizontal="center" vertical="center"/>
    </xf>
    <xf numFmtId="49" fontId="50" fillId="0" borderId="0" xfId="0" applyNumberFormat="1" applyFont="1" applyBorder="1" applyAlignment="1">
      <alignment horizontal="center" vertical="center"/>
    </xf>
    <xf numFmtId="49" fontId="50" fillId="0" borderId="11" xfId="0" applyNumberFormat="1" applyFont="1" applyBorder="1" applyAlignment="1">
      <alignment horizontal="center" vertical="center"/>
    </xf>
    <xf numFmtId="49" fontId="60" fillId="0" borderId="0" xfId="0" applyNumberFormat="1" applyFont="1" applyBorder="1" applyAlignment="1">
      <alignment horizontal="center" vertical="center" shrinkToFit="1"/>
    </xf>
    <xf numFmtId="49" fontId="60" fillId="0" borderId="11" xfId="0" applyNumberFormat="1" applyFont="1" applyBorder="1" applyAlignment="1">
      <alignment horizontal="center" vertical="center" shrinkToFit="1"/>
    </xf>
    <xf numFmtId="49" fontId="60" fillId="0" borderId="0" xfId="0" applyNumberFormat="1" applyFont="1" applyBorder="1" applyAlignment="1">
      <alignment horizontal="center" vertical="center"/>
    </xf>
    <xf numFmtId="49" fontId="60" fillId="0" borderId="11" xfId="0" applyNumberFormat="1" applyFont="1" applyBorder="1" applyAlignment="1">
      <alignment horizontal="center" vertical="center"/>
    </xf>
    <xf numFmtId="0" fontId="67" fillId="0" borderId="194" xfId="0" applyFont="1" applyBorder="1" applyAlignment="1">
      <alignment horizontal="center" vertical="center"/>
    </xf>
    <xf numFmtId="0" fontId="67" fillId="0" borderId="75" xfId="0" applyFont="1" applyBorder="1" applyAlignment="1">
      <alignment horizontal="center" vertical="center"/>
    </xf>
    <xf numFmtId="0" fontId="67" fillId="0" borderId="75" xfId="1" applyNumberFormat="1" applyFont="1" applyBorder="1" applyAlignment="1">
      <alignment horizontal="center" vertical="center"/>
    </xf>
    <xf numFmtId="0" fontId="30" fillId="7" borderId="194" xfId="0" applyFont="1" applyFill="1" applyBorder="1" applyAlignment="1">
      <alignment horizontal="center" vertical="center"/>
    </xf>
    <xf numFmtId="0" fontId="30" fillId="7" borderId="75" xfId="0" applyFont="1" applyFill="1" applyBorder="1" applyAlignment="1">
      <alignment horizontal="center" vertical="center"/>
    </xf>
    <xf numFmtId="0" fontId="30" fillId="7" borderId="76" xfId="0" applyFont="1" applyFill="1" applyBorder="1" applyAlignment="1">
      <alignment horizontal="center" vertical="center"/>
    </xf>
    <xf numFmtId="0" fontId="55" fillId="0" borderId="2" xfId="0" applyFont="1" applyBorder="1" applyAlignment="1">
      <alignment horizontal="left" vertical="center" shrinkToFit="1"/>
    </xf>
    <xf numFmtId="0" fontId="55" fillId="0" borderId="0" xfId="0" applyFont="1" applyBorder="1" applyAlignment="1">
      <alignment horizontal="left" vertical="center" shrinkToFit="1"/>
    </xf>
    <xf numFmtId="0" fontId="55" fillId="0" borderId="22" xfId="0" applyFont="1" applyBorder="1" applyAlignment="1">
      <alignment horizontal="left" vertical="center" shrinkToFit="1"/>
    </xf>
    <xf numFmtId="0" fontId="55" fillId="0" borderId="78" xfId="0" applyFont="1" applyBorder="1" applyAlignment="1">
      <alignment horizontal="left" vertical="center" shrinkToFit="1"/>
    </xf>
    <xf numFmtId="0" fontId="55" fillId="0" borderId="11" xfId="0" applyFont="1" applyBorder="1" applyAlignment="1">
      <alignment horizontal="left" vertical="center" shrinkToFit="1"/>
    </xf>
    <xf numFmtId="0" fontId="55" fillId="0" borderId="14" xfId="0" applyFont="1" applyBorder="1" applyAlignment="1">
      <alignment horizontal="left" vertical="center" shrinkToFit="1"/>
    </xf>
    <xf numFmtId="49" fontId="60" fillId="0" borderId="4" xfId="0" applyNumberFormat="1" applyFont="1" applyBorder="1" applyAlignment="1">
      <alignment horizontal="center" vertical="center" shrinkToFit="1"/>
    </xf>
    <xf numFmtId="49" fontId="60" fillId="0" borderId="88" xfId="0" applyNumberFormat="1" applyFont="1" applyBorder="1" applyAlignment="1">
      <alignment horizontal="center" vertical="center" shrinkToFit="1"/>
    </xf>
    <xf numFmtId="0" fontId="60" fillId="0" borderId="88" xfId="0" applyFont="1" applyFill="1" applyBorder="1" applyAlignment="1">
      <alignment horizontal="center" vertical="center" shrinkToFit="1"/>
    </xf>
    <xf numFmtId="49" fontId="50" fillId="0" borderId="43" xfId="0" applyNumberFormat="1" applyFont="1" applyBorder="1" applyAlignment="1">
      <alignment horizontal="center" vertical="center" shrinkToFit="1"/>
    </xf>
    <xf numFmtId="49" fontId="60" fillId="0" borderId="306" xfId="0" applyNumberFormat="1" applyFont="1" applyBorder="1" applyAlignment="1">
      <alignment horizontal="center" vertical="center" shrinkToFit="1"/>
    </xf>
    <xf numFmtId="49" fontId="60" fillId="0" borderId="308" xfId="0" applyNumberFormat="1" applyFont="1" applyBorder="1" applyAlignment="1">
      <alignment horizontal="center" vertical="center" shrinkToFit="1"/>
    </xf>
    <xf numFmtId="49" fontId="60" fillId="0" borderId="1" xfId="0" applyNumberFormat="1" applyFont="1" applyBorder="1" applyAlignment="1">
      <alignment horizontal="center" vertical="center" shrinkToFit="1"/>
    </xf>
    <xf numFmtId="49" fontId="60" fillId="0" borderId="307" xfId="0" applyNumberFormat="1" applyFont="1" applyBorder="1" applyAlignment="1">
      <alignment horizontal="center" vertical="center" shrinkToFit="1"/>
    </xf>
    <xf numFmtId="0" fontId="60" fillId="2" borderId="30" xfId="0" applyNumberFormat="1" applyFont="1" applyFill="1" applyBorder="1" applyAlignment="1">
      <alignment horizontal="center" vertical="center" shrinkToFit="1"/>
    </xf>
    <xf numFmtId="0" fontId="60" fillId="2" borderId="18" xfId="0" applyNumberFormat="1" applyFont="1" applyFill="1" applyBorder="1" applyAlignment="1">
      <alignment horizontal="center" vertical="center" shrinkToFit="1"/>
    </xf>
    <xf numFmtId="0" fontId="60" fillId="2" borderId="196" xfId="0" applyNumberFormat="1" applyFont="1" applyFill="1" applyBorder="1" applyAlignment="1">
      <alignment horizontal="center" vertical="center" shrinkToFit="1"/>
    </xf>
    <xf numFmtId="0" fontId="60" fillId="2" borderId="364" xfId="0" applyNumberFormat="1" applyFont="1" applyFill="1" applyBorder="1" applyAlignment="1">
      <alignment horizontal="center" vertical="center" shrinkToFit="1"/>
    </xf>
    <xf numFmtId="0" fontId="28" fillId="7" borderId="305" xfId="0" applyFont="1" applyFill="1" applyBorder="1" applyAlignment="1">
      <alignment horizontal="center" vertical="top"/>
    </xf>
    <xf numFmtId="0" fontId="28" fillId="7" borderId="8" xfId="0" applyFont="1" applyFill="1" applyBorder="1" applyAlignment="1">
      <alignment horizontal="center" vertical="top"/>
    </xf>
    <xf numFmtId="0" fontId="28" fillId="7" borderId="306" xfId="0" applyFont="1" applyFill="1" applyBorder="1" applyAlignment="1">
      <alignment horizontal="center" vertical="top"/>
    </xf>
    <xf numFmtId="0" fontId="28" fillId="7" borderId="0" xfId="0" applyFont="1" applyFill="1" applyBorder="1" applyAlignment="1">
      <alignment horizontal="center" vertical="top"/>
    </xf>
    <xf numFmtId="0" fontId="28" fillId="7" borderId="308" xfId="0" applyFont="1" applyFill="1" applyBorder="1" applyAlignment="1">
      <alignment horizontal="center" vertical="top"/>
    </xf>
    <xf numFmtId="0" fontId="28" fillId="7" borderId="1" xfId="0" applyFont="1" applyFill="1" applyBorder="1" applyAlignment="1">
      <alignment horizontal="center" vertical="top"/>
    </xf>
    <xf numFmtId="0" fontId="60" fillId="0" borderId="30" xfId="0" applyFont="1" applyBorder="1" applyAlignment="1">
      <alignment horizontal="left" vertical="center" wrapText="1"/>
    </xf>
    <xf numFmtId="0" fontId="60" fillId="0" borderId="0" xfId="0" applyFont="1" applyBorder="1" applyAlignment="1">
      <alignment horizontal="left" vertical="center" wrapText="1"/>
    </xf>
    <xf numFmtId="0" fontId="60" fillId="0" borderId="22" xfId="0" applyFont="1" applyBorder="1" applyAlignment="1">
      <alignment horizontal="left" vertical="center" wrapText="1"/>
    </xf>
    <xf numFmtId="0" fontId="60" fillId="0" borderId="73" xfId="0" applyFont="1" applyBorder="1" applyAlignment="1">
      <alignment horizontal="left" vertical="center" wrapText="1"/>
    </xf>
    <xf numFmtId="0" fontId="60" fillId="0" borderId="1" xfId="0" applyFont="1" applyBorder="1" applyAlignment="1">
      <alignment horizontal="left" vertical="center" wrapText="1"/>
    </xf>
    <xf numFmtId="0" fontId="60" fillId="0" borderId="24" xfId="0" applyFont="1" applyBorder="1" applyAlignment="1">
      <alignment horizontal="left" vertical="center" wrapText="1"/>
    </xf>
    <xf numFmtId="0" fontId="25" fillId="0" borderId="73" xfId="2" applyFont="1" applyBorder="1" applyAlignment="1" applyProtection="1">
      <alignment horizontal="center" vertical="center" shrinkToFit="1"/>
      <protection locked="0"/>
    </xf>
    <xf numFmtId="0" fontId="25" fillId="0" borderId="24" xfId="2" applyFont="1" applyBorder="1" applyAlignment="1" applyProtection="1">
      <alignment horizontal="center" vertical="center" shrinkToFit="1"/>
      <protection locked="0"/>
    </xf>
    <xf numFmtId="0" fontId="24" fillId="4" borderId="161" xfId="2" applyFont="1" applyFill="1" applyBorder="1" applyAlignment="1" applyProtection="1">
      <alignment horizontal="center" vertical="center" shrinkToFit="1"/>
      <protection locked="0"/>
    </xf>
    <xf numFmtId="177" fontId="30" fillId="4" borderId="187" xfId="0" applyNumberFormat="1" applyFont="1" applyFill="1" applyBorder="1" applyAlignment="1" applyProtection="1">
      <alignment horizontal="right" vertical="center"/>
      <protection locked="0"/>
    </xf>
    <xf numFmtId="177" fontId="30" fillId="4" borderId="126" xfId="0" applyNumberFormat="1" applyFont="1" applyFill="1" applyBorder="1" applyAlignment="1" applyProtection="1">
      <alignment horizontal="right" vertical="center"/>
      <protection locked="0"/>
    </xf>
    <xf numFmtId="0" fontId="24" fillId="4" borderId="39" xfId="2" applyFont="1" applyFill="1" applyBorder="1" applyAlignment="1" applyProtection="1">
      <alignment horizontal="center" vertical="center" shrinkToFit="1"/>
      <protection locked="0"/>
    </xf>
    <xf numFmtId="0" fontId="24" fillId="4" borderId="56" xfId="2" applyFont="1" applyFill="1" applyBorder="1" applyAlignment="1" applyProtection="1">
      <alignment horizontal="center" vertical="center" shrinkToFit="1"/>
      <protection locked="0"/>
    </xf>
    <xf numFmtId="0" fontId="30" fillId="4" borderId="197" xfId="2" applyFont="1" applyFill="1" applyBorder="1" applyAlignment="1" applyProtection="1">
      <alignment horizontal="center" vertical="center" shrinkToFit="1"/>
      <protection locked="0"/>
    </xf>
    <xf numFmtId="0" fontId="30" fillId="4" borderId="43" xfId="2" applyFont="1" applyFill="1" applyBorder="1" applyAlignment="1" applyProtection="1">
      <alignment horizontal="center" vertical="center" shrinkToFit="1"/>
      <protection locked="0"/>
    </xf>
    <xf numFmtId="0" fontId="30" fillId="4" borderId="298" xfId="2" applyFont="1" applyFill="1" applyBorder="1" applyAlignment="1" applyProtection="1">
      <alignment horizontal="center" vertical="center" shrinkToFit="1"/>
      <protection locked="0"/>
    </xf>
    <xf numFmtId="177" fontId="30" fillId="4" borderId="30" xfId="0" applyNumberFormat="1" applyFont="1" applyFill="1" applyBorder="1" applyAlignment="1" applyProtection="1">
      <alignment horizontal="right" vertical="center"/>
      <protection locked="0"/>
    </xf>
    <xf numFmtId="177" fontId="30" fillId="4" borderId="6" xfId="0" applyNumberFormat="1" applyFont="1" applyFill="1" applyBorder="1" applyAlignment="1" applyProtection="1">
      <alignment horizontal="right" vertical="center"/>
      <protection locked="0"/>
    </xf>
    <xf numFmtId="177" fontId="30" fillId="4" borderId="73" xfId="0" applyNumberFormat="1" applyFont="1" applyFill="1" applyBorder="1" applyAlignment="1" applyProtection="1">
      <alignment horizontal="right" vertical="center"/>
      <protection locked="0"/>
    </xf>
    <xf numFmtId="177" fontId="30" fillId="4" borderId="62" xfId="0" applyNumberFormat="1" applyFont="1" applyFill="1" applyBorder="1" applyAlignment="1" applyProtection="1">
      <alignment horizontal="right" vertical="center"/>
      <protection locked="0"/>
    </xf>
    <xf numFmtId="0" fontId="30" fillId="4" borderId="73" xfId="2" applyFont="1" applyFill="1" applyBorder="1" applyAlignment="1" applyProtection="1">
      <alignment horizontal="center" vertical="center" shrinkToFit="1"/>
      <protection locked="0"/>
    </xf>
    <xf numFmtId="0" fontId="30" fillId="4" borderId="1" xfId="2" applyFont="1" applyFill="1" applyBorder="1" applyAlignment="1" applyProtection="1">
      <alignment horizontal="center" vertical="center" shrinkToFit="1"/>
      <protection locked="0"/>
    </xf>
    <xf numFmtId="0" fontId="30" fillId="4" borderId="55" xfId="2" applyFont="1" applyFill="1" applyBorder="1" applyAlignment="1" applyProtection="1">
      <alignment horizontal="center" vertical="center" shrinkToFit="1"/>
      <protection locked="0"/>
    </xf>
    <xf numFmtId="0" fontId="24" fillId="4" borderId="105" xfId="2" applyFont="1" applyFill="1" applyBorder="1" applyAlignment="1" applyProtection="1">
      <alignment horizontal="center" vertical="center"/>
      <protection locked="0"/>
    </xf>
    <xf numFmtId="0" fontId="24" fillId="4" borderId="39" xfId="2" applyFont="1" applyFill="1" applyBorder="1" applyAlignment="1" applyProtection="1">
      <alignment horizontal="center" vertical="center"/>
      <protection locked="0"/>
    </xf>
    <xf numFmtId="0" fontId="24" fillId="4" borderId="53" xfId="2" applyFont="1" applyFill="1" applyBorder="1" applyAlignment="1" applyProtection="1">
      <alignment horizontal="center" vertical="center"/>
      <protection locked="0"/>
    </xf>
    <xf numFmtId="0" fontId="24" fillId="4" borderId="45" xfId="2" applyFont="1" applyFill="1" applyBorder="1" applyAlignment="1" applyProtection="1">
      <alignment horizontal="center" vertical="center"/>
      <protection locked="0"/>
    </xf>
    <xf numFmtId="0" fontId="24" fillId="4" borderId="59" xfId="2" applyFont="1" applyFill="1" applyBorder="1" applyAlignment="1" applyProtection="1">
      <alignment horizontal="center" vertical="center"/>
      <protection locked="0"/>
    </xf>
    <xf numFmtId="0" fontId="24" fillId="4" borderId="56" xfId="2" applyFont="1" applyFill="1" applyBorder="1" applyAlignment="1" applyProtection="1">
      <alignment horizontal="center" vertical="center"/>
      <protection locked="0"/>
    </xf>
    <xf numFmtId="0" fontId="24" fillId="4" borderId="81" xfId="2" applyFont="1" applyFill="1" applyBorder="1" applyAlignment="1" applyProtection="1">
      <alignment horizontal="center" vertical="center"/>
      <protection locked="0"/>
    </xf>
    <xf numFmtId="0" fontId="30" fillId="4" borderId="29" xfId="2" applyFont="1" applyFill="1" applyBorder="1" applyAlignment="1" applyProtection="1">
      <alignment horizontal="center" vertical="center" shrinkToFit="1"/>
      <protection locked="0"/>
    </xf>
    <xf numFmtId="0" fontId="30" fillId="4" borderId="4" xfId="2" applyFont="1" applyFill="1" applyBorder="1" applyAlignment="1" applyProtection="1">
      <alignment horizontal="center" vertical="center" shrinkToFit="1"/>
      <protection locked="0"/>
    </xf>
    <xf numFmtId="0" fontId="30" fillId="4" borderId="27" xfId="2" applyFont="1" applyFill="1" applyBorder="1" applyAlignment="1" applyProtection="1">
      <alignment horizontal="center" vertical="center" shrinkToFit="1"/>
      <protection locked="0"/>
    </xf>
    <xf numFmtId="0" fontId="30" fillId="4" borderId="30" xfId="2" applyFont="1" applyFill="1" applyBorder="1" applyAlignment="1" applyProtection="1">
      <alignment horizontal="center" vertical="center" shrinkToFit="1"/>
      <protection locked="0"/>
    </xf>
    <xf numFmtId="0" fontId="30" fillId="4" borderId="0" xfId="2" applyFont="1" applyFill="1" applyBorder="1" applyAlignment="1" applyProtection="1">
      <alignment horizontal="center" vertical="center" shrinkToFit="1"/>
      <protection locked="0"/>
    </xf>
    <xf numFmtId="0" fontId="30" fillId="4" borderId="38" xfId="2" applyFont="1" applyFill="1" applyBorder="1" applyAlignment="1" applyProtection="1">
      <alignment horizontal="center" vertical="center" shrinkToFit="1"/>
      <protection locked="0"/>
    </xf>
    <xf numFmtId="0" fontId="30" fillId="4" borderId="196" xfId="2" applyFont="1" applyFill="1" applyBorder="1" applyAlignment="1" applyProtection="1">
      <alignment horizontal="center" vertical="center" shrinkToFit="1"/>
      <protection locked="0"/>
    </xf>
    <xf numFmtId="0" fontId="30" fillId="4" borderId="88" xfId="2" applyFont="1" applyFill="1" applyBorder="1" applyAlignment="1" applyProtection="1">
      <alignment horizontal="center" vertical="center" shrinkToFit="1"/>
      <protection locked="0"/>
    </xf>
    <xf numFmtId="0" fontId="30" fillId="4" borderId="231" xfId="2" applyFont="1" applyFill="1" applyBorder="1" applyAlignment="1" applyProtection="1">
      <alignment horizontal="center" vertical="center" shrinkToFit="1"/>
      <protection locked="0"/>
    </xf>
    <xf numFmtId="0" fontId="25" fillId="0" borderId="30" xfId="2" applyFont="1" applyBorder="1" applyAlignment="1" applyProtection="1">
      <alignment horizontal="center" vertical="center" shrinkToFit="1"/>
      <protection locked="0"/>
    </xf>
    <xf numFmtId="0" fontId="25" fillId="0" borderId="22" xfId="2" applyFont="1" applyBorder="1" applyAlignment="1" applyProtection="1">
      <alignment horizontal="center" vertical="center" shrinkToFit="1"/>
      <protection locked="0"/>
    </xf>
    <xf numFmtId="0" fontId="25" fillId="0" borderId="29" xfId="2" applyFont="1" applyBorder="1" applyAlignment="1" applyProtection="1">
      <alignment horizontal="center" vertical="center" shrinkToFit="1"/>
      <protection locked="0"/>
    </xf>
    <xf numFmtId="0" fontId="25" fillId="0" borderId="7" xfId="2" applyFont="1" applyBorder="1" applyAlignment="1" applyProtection="1">
      <alignment horizontal="center" vertical="center" shrinkToFit="1"/>
      <protection locked="0"/>
    </xf>
    <xf numFmtId="0" fontId="24" fillId="4" borderId="161" xfId="2" applyFont="1" applyFill="1" applyBorder="1" applyAlignment="1" applyProtection="1">
      <alignment horizontal="center" vertical="center"/>
      <protection locked="0"/>
    </xf>
    <xf numFmtId="0" fontId="30" fillId="4" borderId="187" xfId="2" applyFont="1" applyFill="1" applyBorder="1" applyAlignment="1" applyProtection="1">
      <alignment horizontal="center" vertical="center" wrapText="1" shrinkToFit="1"/>
      <protection locked="0"/>
    </xf>
    <xf numFmtId="0" fontId="30" fillId="4" borderId="42" xfId="2" applyFont="1" applyFill="1" applyBorder="1" applyAlignment="1" applyProtection="1">
      <alignment horizontal="center" vertical="center" wrapText="1" shrinkToFit="1"/>
      <protection locked="0"/>
    </xf>
    <xf numFmtId="0" fontId="30" fillId="4" borderId="188" xfId="2" applyFont="1" applyFill="1" applyBorder="1" applyAlignment="1" applyProtection="1">
      <alignment horizontal="center" vertical="center" wrapText="1" shrinkToFit="1"/>
      <protection locked="0"/>
    </xf>
    <xf numFmtId="0" fontId="55" fillId="0" borderId="187" xfId="2" applyFont="1" applyBorder="1" applyAlignment="1" applyProtection="1">
      <alignment horizontal="center" vertical="center" shrinkToFit="1"/>
      <protection locked="0"/>
    </xf>
    <xf numFmtId="0" fontId="55" fillId="0" borderId="136" xfId="2" applyFont="1" applyBorder="1" applyAlignment="1" applyProtection="1">
      <alignment horizontal="center" vertical="center" shrinkToFit="1"/>
      <protection locked="0"/>
    </xf>
    <xf numFmtId="0" fontId="30" fillId="4" borderId="296" xfId="2" applyFont="1" applyFill="1" applyBorder="1" applyAlignment="1" applyProtection="1">
      <alignment horizontal="center" vertical="center" shrinkToFit="1"/>
      <protection locked="0"/>
    </xf>
    <xf numFmtId="0" fontId="30" fillId="4" borderId="91" xfId="2" applyFont="1" applyFill="1" applyBorder="1" applyAlignment="1" applyProtection="1">
      <alignment horizontal="center" vertical="center" shrinkToFit="1"/>
      <protection locked="0"/>
    </xf>
    <xf numFmtId="0" fontId="30" fillId="4" borderId="297" xfId="2" applyFont="1" applyFill="1" applyBorder="1" applyAlignment="1" applyProtection="1">
      <alignment horizontal="center" vertical="center" shrinkToFit="1"/>
      <protection locked="0"/>
    </xf>
    <xf numFmtId="177" fontId="30" fillId="4" borderId="31" xfId="0" applyNumberFormat="1" applyFont="1" applyFill="1" applyBorder="1" applyAlignment="1" applyProtection="1">
      <alignment horizontal="right" vertical="center"/>
      <protection locked="0"/>
    </xf>
    <xf numFmtId="177" fontId="30" fillId="4" borderId="12" xfId="0" applyNumberFormat="1" applyFont="1" applyFill="1" applyBorder="1" applyAlignment="1" applyProtection="1">
      <alignment horizontal="right" vertical="center"/>
      <protection locked="0"/>
    </xf>
    <xf numFmtId="0" fontId="25" fillId="0" borderId="31" xfId="2" applyFont="1" applyBorder="1" applyAlignment="1" applyProtection="1">
      <alignment horizontal="center" vertical="center" shrinkToFit="1"/>
      <protection locked="0"/>
    </xf>
    <xf numFmtId="0" fontId="25" fillId="0" borderId="14" xfId="2" applyFont="1" applyBorder="1" applyAlignment="1" applyProtection="1">
      <alignment horizontal="center" vertical="center" shrinkToFit="1"/>
      <protection locked="0"/>
    </xf>
    <xf numFmtId="0" fontId="24" fillId="4" borderId="296" xfId="2" applyFont="1" applyFill="1" applyBorder="1" applyAlignment="1" applyProtection="1">
      <alignment horizontal="center" vertical="center" shrinkToFit="1"/>
      <protection locked="0"/>
    </xf>
    <xf numFmtId="0" fontId="24" fillId="4" borderId="91" xfId="2" applyFont="1" applyFill="1" applyBorder="1" applyAlignment="1" applyProtection="1">
      <alignment horizontal="center" vertical="center" shrinkToFit="1"/>
      <protection locked="0"/>
    </xf>
    <xf numFmtId="0" fontId="24" fillId="4" borderId="297" xfId="2" applyFont="1" applyFill="1" applyBorder="1" applyAlignment="1" applyProtection="1">
      <alignment horizontal="center" vertical="center" shrinkToFit="1"/>
      <protection locked="0"/>
    </xf>
    <xf numFmtId="0" fontId="24" fillId="4" borderId="53" xfId="2" applyFont="1" applyFill="1" applyBorder="1" applyAlignment="1" applyProtection="1">
      <alignment horizontal="center" vertical="center" wrapText="1" shrinkToFit="1"/>
      <protection locked="0"/>
    </xf>
    <xf numFmtId="0" fontId="24" fillId="4" borderId="45" xfId="2" applyFont="1" applyFill="1" applyBorder="1" applyAlignment="1" applyProtection="1">
      <alignment horizontal="center" vertical="center" wrapText="1" shrinkToFit="1"/>
      <protection locked="0"/>
    </xf>
    <xf numFmtId="0" fontId="24" fillId="4" borderId="47" xfId="2" applyFont="1" applyFill="1" applyBorder="1" applyAlignment="1" applyProtection="1">
      <alignment horizontal="center" vertical="center" shrinkToFit="1"/>
      <protection locked="0"/>
    </xf>
    <xf numFmtId="0" fontId="28" fillId="4" borderId="204" xfId="2" applyFont="1" applyFill="1" applyBorder="1" applyAlignment="1" applyProtection="1">
      <alignment horizontal="center" vertical="center" wrapText="1" shrinkToFit="1"/>
      <protection locked="0"/>
    </xf>
    <xf numFmtId="0" fontId="28" fillId="4" borderId="40" xfId="2" applyFont="1" applyFill="1" applyBorder="1" applyAlignment="1" applyProtection="1">
      <alignment horizontal="center" vertical="center" wrapText="1" shrinkToFit="1"/>
      <protection locked="0"/>
    </xf>
    <xf numFmtId="0" fontId="28" fillId="4" borderId="41" xfId="2" applyFont="1" applyFill="1" applyBorder="1" applyAlignment="1" applyProtection="1">
      <alignment horizontal="center" vertical="center" wrapText="1" shrinkToFit="1"/>
      <protection locked="0"/>
    </xf>
    <xf numFmtId="177" fontId="30" fillId="4" borderId="29" xfId="4" applyNumberFormat="1" applyFont="1" applyFill="1" applyBorder="1" applyAlignment="1" applyProtection="1">
      <alignment horizontal="right" vertical="center"/>
      <protection locked="0"/>
    </xf>
    <xf numFmtId="177" fontId="30" fillId="4" borderId="13" xfId="4" applyNumberFormat="1" applyFont="1" applyFill="1" applyBorder="1" applyAlignment="1" applyProtection="1">
      <alignment horizontal="right" vertical="center"/>
      <protection locked="0"/>
    </xf>
    <xf numFmtId="0" fontId="24" fillId="4" borderId="127" xfId="2" applyFont="1" applyFill="1" applyBorder="1" applyAlignment="1" applyProtection="1">
      <alignment horizontal="center" vertical="center" shrinkToFit="1"/>
      <protection locked="0"/>
    </xf>
    <xf numFmtId="0" fontId="24" fillId="4" borderId="128" xfId="2" applyFont="1" applyFill="1" applyBorder="1" applyAlignment="1" applyProtection="1">
      <alignment horizontal="center" vertical="center" shrinkToFit="1"/>
      <protection locked="0"/>
    </xf>
    <xf numFmtId="0" fontId="24" fillId="4" borderId="161" xfId="2" applyFont="1" applyFill="1" applyBorder="1" applyAlignment="1" applyProtection="1">
      <alignment horizontal="center" vertical="center" wrapText="1"/>
      <protection locked="0"/>
    </xf>
    <xf numFmtId="0" fontId="24" fillId="4" borderId="105" xfId="2" applyFont="1" applyFill="1" applyBorder="1" applyAlignment="1" applyProtection="1">
      <alignment horizontal="center" vertical="center" wrapText="1" shrinkToFit="1"/>
      <protection locked="0"/>
    </xf>
    <xf numFmtId="0" fontId="24" fillId="4" borderId="39" xfId="2" applyFont="1" applyFill="1" applyBorder="1" applyAlignment="1" applyProtection="1">
      <alignment horizontal="center" vertical="center" wrapText="1" shrinkToFit="1"/>
      <protection locked="0"/>
    </xf>
    <xf numFmtId="0" fontId="24" fillId="4" borderId="102" xfId="2" applyFont="1" applyFill="1" applyBorder="1" applyAlignment="1" applyProtection="1">
      <alignment horizontal="center" vertical="center" wrapText="1" shrinkToFit="1"/>
      <protection locked="0"/>
    </xf>
    <xf numFmtId="0" fontId="24" fillId="4" borderId="47" xfId="2" applyFont="1" applyFill="1" applyBorder="1" applyAlignment="1" applyProtection="1">
      <alignment horizontal="center" vertical="center" wrapText="1" shrinkToFit="1"/>
      <protection locked="0"/>
    </xf>
    <xf numFmtId="0" fontId="30" fillId="4" borderId="81" xfId="2" applyFont="1" applyFill="1" applyBorder="1" applyAlignment="1" applyProtection="1">
      <alignment horizontal="center" vertical="center" shrinkToFit="1"/>
      <protection locked="0"/>
    </xf>
    <xf numFmtId="0" fontId="28" fillId="4" borderId="90" xfId="2" applyFont="1" applyFill="1" applyBorder="1" applyAlignment="1" applyProtection="1">
      <alignment horizontal="center" vertical="center" wrapText="1" shrinkToFit="1"/>
      <protection locked="0"/>
    </xf>
    <xf numFmtId="0" fontId="28" fillId="4" borderId="89" xfId="2" applyFont="1" applyFill="1" applyBorder="1" applyAlignment="1" applyProtection="1">
      <alignment horizontal="center" vertical="center" wrapText="1" shrinkToFit="1"/>
      <protection locked="0"/>
    </xf>
    <xf numFmtId="0" fontId="28" fillId="4" borderId="236" xfId="2" applyFont="1" applyFill="1" applyBorder="1" applyAlignment="1" applyProtection="1">
      <alignment horizontal="center" vertical="center" wrapText="1" shrinkToFit="1"/>
      <protection locked="0"/>
    </xf>
    <xf numFmtId="177" fontId="30" fillId="4" borderId="30" xfId="4" applyNumberFormat="1" applyFont="1" applyFill="1" applyBorder="1" applyAlignment="1" applyProtection="1">
      <alignment horizontal="right" vertical="center"/>
      <protection locked="0"/>
    </xf>
    <xf numFmtId="177" fontId="30" fillId="4" borderId="6" xfId="4" applyNumberFormat="1" applyFont="1" applyFill="1" applyBorder="1" applyAlignment="1" applyProtection="1">
      <alignment horizontal="right" vertical="center"/>
      <protection locked="0"/>
    </xf>
    <xf numFmtId="0" fontId="24" fillId="7" borderId="74" xfId="2" applyFont="1" applyFill="1" applyBorder="1" applyAlignment="1">
      <alignment horizontal="center" vertical="center"/>
    </xf>
    <xf numFmtId="0" fontId="24" fillId="7" borderId="76" xfId="2" applyFont="1" applyFill="1" applyBorder="1" applyAlignment="1">
      <alignment horizontal="center" vertical="center"/>
    </xf>
    <xf numFmtId="0" fontId="30" fillId="4" borderId="47" xfId="2" applyFont="1" applyFill="1" applyBorder="1" applyAlignment="1">
      <alignment horizontal="center" vertical="center"/>
    </xf>
    <xf numFmtId="0" fontId="30" fillId="7" borderId="75" xfId="2" applyNumberFormat="1" applyFont="1" applyFill="1" applyBorder="1" applyAlignment="1">
      <alignment horizontal="center" vertical="center" shrinkToFit="1"/>
    </xf>
    <xf numFmtId="0" fontId="30" fillId="7" borderId="133" xfId="2" applyNumberFormat="1" applyFont="1" applyFill="1" applyBorder="1" applyAlignment="1">
      <alignment horizontal="center" vertical="center" shrinkToFit="1"/>
    </xf>
    <xf numFmtId="0" fontId="30" fillId="7" borderId="111" xfId="2" applyNumberFormat="1" applyFont="1" applyFill="1" applyBorder="1" applyAlignment="1">
      <alignment horizontal="center" vertical="center" shrinkToFit="1"/>
    </xf>
    <xf numFmtId="0" fontId="30" fillId="7" borderId="76" xfId="2" applyNumberFormat="1" applyFont="1" applyFill="1" applyBorder="1" applyAlignment="1">
      <alignment horizontal="center" vertical="center" shrinkToFit="1"/>
    </xf>
    <xf numFmtId="0" fontId="30" fillId="0" borderId="89" xfId="2" applyFont="1" applyBorder="1" applyAlignment="1">
      <alignment horizontal="left" vertical="center" wrapText="1"/>
    </xf>
    <xf numFmtId="0" fontId="24" fillId="0" borderId="89" xfId="2" applyFont="1" applyBorder="1" applyAlignment="1">
      <alignment horizontal="left" vertical="center" wrapText="1"/>
    </xf>
    <xf numFmtId="0" fontId="30" fillId="0" borderId="123" xfId="2" applyFont="1" applyBorder="1" applyAlignment="1">
      <alignment horizontal="left" vertical="center" wrapText="1"/>
    </xf>
    <xf numFmtId="0" fontId="33" fillId="7" borderId="0" xfId="3" applyNumberFormat="1" applyFont="1" applyFill="1" applyBorder="1" applyAlignment="1">
      <alignment horizontal="center" vertical="center" shrinkToFit="1"/>
    </xf>
    <xf numFmtId="0" fontId="24" fillId="4" borderId="15" xfId="2" applyFont="1" applyFill="1" applyBorder="1" applyAlignment="1">
      <alignment horizontal="center" vertical="center"/>
    </xf>
    <xf numFmtId="0" fontId="24" fillId="4" borderId="0" xfId="2" applyFont="1" applyFill="1" applyBorder="1" applyAlignment="1">
      <alignment horizontal="center" vertical="center"/>
    </xf>
    <xf numFmtId="0" fontId="24" fillId="4" borderId="38" xfId="2" applyFont="1" applyFill="1" applyBorder="1" applyAlignment="1">
      <alignment horizontal="center" vertical="center"/>
    </xf>
    <xf numFmtId="0" fontId="24" fillId="0" borderId="30" xfId="2" applyFont="1" applyFill="1" applyBorder="1" applyAlignment="1">
      <alignment horizontal="right" vertical="center"/>
    </xf>
    <xf numFmtId="0" fontId="24" fillId="0" borderId="0" xfId="2" applyFont="1" applyFill="1" applyBorder="1" applyAlignment="1">
      <alignment horizontal="right" vertical="center"/>
    </xf>
    <xf numFmtId="0" fontId="50" fillId="0" borderId="35" xfId="2" applyFont="1" applyBorder="1" applyAlignment="1">
      <alignment horizontal="right" vertical="center"/>
    </xf>
    <xf numFmtId="0" fontId="50" fillId="0" borderId="5" xfId="2" applyFont="1" applyBorder="1" applyAlignment="1">
      <alignment horizontal="right" vertical="center"/>
    </xf>
    <xf numFmtId="0" fontId="33" fillId="7" borderId="68" xfId="2" applyFont="1" applyFill="1" applyBorder="1" applyAlignment="1">
      <alignment horizontal="center" vertical="center"/>
    </xf>
    <xf numFmtId="0" fontId="33" fillId="7" borderId="69" xfId="2" applyFont="1" applyFill="1" applyBorder="1" applyAlignment="1">
      <alignment horizontal="center" vertical="center"/>
    </xf>
  </cellXfs>
  <cellStyles count="11">
    <cellStyle name="ハイパーリンク" xfId="6" builtinId="8"/>
    <cellStyle name="ハイパーリンク 2" xfId="10" xr:uid="{765BB585-4C38-43A9-852B-524372F30757}"/>
    <cellStyle name="桁区切り" xfId="4" builtinId="6"/>
    <cellStyle name="通貨" xfId="1" builtinId="7"/>
    <cellStyle name="通貨 2" xfId="3" xr:uid="{3E21A3A6-56AF-4969-B128-7FFAC0121FDC}"/>
    <cellStyle name="標準" xfId="0" builtinId="0"/>
    <cellStyle name="標準 2" xfId="2" xr:uid="{A7E6240B-A324-40AE-BE69-7A5977BCEA45}"/>
    <cellStyle name="標準 2 2" xfId="8" xr:uid="{5C363F13-3FF8-4049-B98A-6CCC704F0B4A}"/>
    <cellStyle name="標準 3" xfId="5" xr:uid="{7727FEA3-0EE4-4C0B-ACBB-FFEA9E066BCF}"/>
    <cellStyle name="標準 4" xfId="7" xr:uid="{C00D6497-E10A-43E3-844B-41F4F5C332A6}"/>
    <cellStyle name="標準 5" xfId="9" xr:uid="{DE472765-C5FD-4130-8EA0-54A19F9C83B2}"/>
  </cellStyles>
  <dxfs count="280">
    <dxf>
      <font>
        <b/>
        <i/>
        <color rgb="FFFF0000"/>
      </font>
      <border>
        <left style="thin">
          <color rgb="FFFF0000"/>
        </left>
        <right style="thin">
          <color rgb="FFFF0000"/>
        </right>
        <top style="thin">
          <color rgb="FFFF0000"/>
        </top>
        <bottom style="thin">
          <color rgb="FFFF0000"/>
        </bottom>
        <vertical/>
        <horizontal/>
      </border>
    </dxf>
    <dxf>
      <font>
        <b/>
        <i/>
        <color rgb="FFFF0000"/>
      </font>
      <border>
        <left style="thin">
          <color rgb="FFFF0000"/>
        </left>
        <right style="thin">
          <color rgb="FFFF0000"/>
        </right>
        <top style="thin">
          <color rgb="FFFF0000"/>
        </top>
        <bottom style="thin">
          <color rgb="FFFF0000"/>
        </bottom>
        <vertical/>
        <horizontal/>
      </border>
    </dxf>
    <dxf>
      <font>
        <b/>
        <i/>
        <color rgb="FFFF0000"/>
      </font>
      <border>
        <left style="thin">
          <color rgb="FFFF0000"/>
        </left>
        <right style="thin">
          <color rgb="FFFF0000"/>
        </right>
        <top style="thin">
          <color rgb="FFFF0000"/>
        </top>
        <bottom style="thin">
          <color rgb="FFFF0000"/>
        </bottom>
        <vertical/>
        <horizontal/>
      </border>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ont>
        <color rgb="FFFF0000"/>
      </font>
      <fill>
        <patternFill>
          <bgColor theme="9" tint="0.79998168889431442"/>
        </patternFill>
      </fill>
    </dxf>
    <dxf>
      <font>
        <color theme="0"/>
      </font>
      <fill>
        <patternFill>
          <bgColor theme="0"/>
        </patternFill>
      </fill>
    </dxf>
    <dxf>
      <font>
        <color rgb="FFFF0000"/>
      </font>
      <fill>
        <patternFill>
          <bgColor theme="9" tint="0.79998168889431442"/>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ont>
        <b/>
        <i/>
        <color rgb="FFFF0000"/>
      </font>
      <border>
        <left style="thin">
          <color rgb="FFFF0000"/>
        </left>
        <right style="thin">
          <color rgb="FFFF0000"/>
        </right>
        <top style="thin">
          <color rgb="FFFF0000"/>
        </top>
        <bottom style="thin">
          <color rgb="FFFF0000"/>
        </bottom>
        <vertical/>
        <horizontal/>
      </border>
    </dxf>
    <dxf>
      <font>
        <b/>
        <i/>
        <color rgb="FFFF0000"/>
      </font>
      <border>
        <left style="thin">
          <color rgb="FFFF0000"/>
        </left>
        <right style="thin">
          <color rgb="FFFF0000"/>
        </right>
        <top style="thin">
          <color rgb="FFFF0000"/>
        </top>
        <bottom style="thin">
          <color rgb="FFFF0000"/>
        </bottom>
        <vertical/>
        <horizontal/>
      </border>
    </dxf>
    <dxf>
      <font>
        <b/>
        <i/>
        <color rgb="FFFF0000"/>
      </font>
      <border>
        <left style="thin">
          <color rgb="FFFF0000"/>
        </left>
        <right style="thin">
          <color rgb="FFFF0000"/>
        </right>
        <top style="thin">
          <color rgb="FFFF0000"/>
        </top>
        <bottom style="thin">
          <color rgb="FFFF0000"/>
        </bottom>
        <vertical/>
        <horizontal/>
      </border>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ont>
        <color rgb="FFFF0000"/>
      </font>
      <fill>
        <patternFill>
          <bgColor theme="9" tint="0.79998168889431442"/>
        </patternFill>
      </fill>
    </dxf>
    <dxf>
      <fill>
        <patternFill>
          <bgColor theme="1" tint="0.499984740745262"/>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ont>
        <b/>
        <i/>
        <color rgb="FFFF0000"/>
      </font>
      <border>
        <left style="thin">
          <color rgb="FFFF0000"/>
        </left>
        <right style="thin">
          <color rgb="FFFF0000"/>
        </right>
        <top style="thin">
          <color rgb="FFFF0000"/>
        </top>
        <bottom style="thin">
          <color rgb="FFFF0000"/>
        </bottom>
        <vertical/>
        <horizontal/>
      </border>
    </dxf>
    <dxf>
      <font>
        <b/>
        <i/>
        <color rgb="FFFF0000"/>
      </font>
      <border>
        <left style="thin">
          <color rgb="FFFF0000"/>
        </left>
        <right style="thin">
          <color rgb="FFFF0000"/>
        </right>
        <top style="thin">
          <color rgb="FFFF0000"/>
        </top>
        <bottom style="thin">
          <color rgb="FFFF0000"/>
        </bottom>
        <vertical/>
        <horizontal/>
      </border>
    </dxf>
    <dxf>
      <font>
        <b/>
        <i/>
        <color rgb="FFFF0000"/>
      </font>
      <border>
        <left style="thin">
          <color rgb="FFFF0000"/>
        </left>
        <right style="thin">
          <color rgb="FFFF0000"/>
        </right>
        <top style="thin">
          <color rgb="FFFF0000"/>
        </top>
        <bottom style="thin">
          <color rgb="FFFF0000"/>
        </bottom>
        <vertical/>
        <horizontal/>
      </border>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ont>
        <color rgb="FFFF0000"/>
      </font>
      <fill>
        <patternFill>
          <bgColor theme="9" tint="0.79998168889431442"/>
        </patternFill>
      </fill>
    </dxf>
    <dxf>
      <font>
        <color theme="0"/>
      </font>
      <fill>
        <patternFill>
          <bgColor theme="0"/>
        </patternFill>
      </fill>
    </dxf>
    <dxf>
      <font>
        <color rgb="FFFF0000"/>
      </font>
      <fill>
        <patternFill>
          <bgColor theme="9" tint="0.79998168889431442"/>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i val="0"/>
      </font>
      <fill>
        <patternFill>
          <bgColor theme="8" tint="0.59996337778862885"/>
        </patternFill>
      </fill>
    </dxf>
    <dxf>
      <font>
        <b/>
        <i val="0"/>
      </font>
      <fill>
        <patternFill>
          <bgColor theme="8" tint="0.59996337778862885"/>
        </patternFill>
      </fill>
    </dxf>
    <dxf>
      <font>
        <b/>
        <i val="0"/>
        <u/>
      </font>
      <fill>
        <patternFill>
          <bgColor theme="5" tint="0.59996337778862885"/>
        </patternFill>
      </fill>
    </dxf>
    <dxf>
      <font>
        <b/>
        <i val="0"/>
      </font>
      <fill>
        <patternFill>
          <bgColor theme="8" tint="0.59996337778862885"/>
        </patternFill>
      </fill>
    </dxf>
    <dxf>
      <font>
        <b/>
        <i val="0"/>
      </font>
      <fill>
        <patternFill>
          <bgColor theme="6" tint="0.59996337778862885"/>
        </patternFill>
      </fill>
    </dxf>
    <dxf>
      <font>
        <b/>
        <i val="0"/>
      </font>
      <fill>
        <patternFill>
          <bgColor theme="8" tint="0.59996337778862885"/>
        </patternFill>
      </fill>
    </dxf>
    <dxf>
      <font>
        <b/>
        <i val="0"/>
      </font>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checked="Checked"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41</xdr:col>
      <xdr:colOff>0</xdr:colOff>
      <xdr:row>2</xdr:row>
      <xdr:rowOff>114300</xdr:rowOff>
    </xdr:from>
    <xdr:ext cx="1157812" cy="307068"/>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857875" y="866775"/>
          <a:ext cx="1157812" cy="307068"/>
        </a:xfrm>
        <a:prstGeom prst="rect">
          <a:avLst/>
        </a:prstGeom>
        <a:solidFill>
          <a:schemeClr val="accent2">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50" b="1">
              <a:solidFill>
                <a:srgbClr val="FF0000"/>
              </a:solidFill>
            </a:rPr>
            <a:t>提出不要</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12</xdr:col>
      <xdr:colOff>133350</xdr:colOff>
      <xdr:row>0</xdr:row>
      <xdr:rowOff>76200</xdr:rowOff>
    </xdr:from>
    <xdr:ext cx="1296560" cy="409575"/>
    <xdr:sp macro="" textlink="">
      <xdr:nvSpPr>
        <xdr:cNvPr id="32" name="テキスト ボックス 31">
          <a:extLst>
            <a:ext uri="{FF2B5EF4-FFF2-40B4-BE49-F238E27FC236}">
              <a16:creationId xmlns:a16="http://schemas.microsoft.com/office/drawing/2014/main" id="{00000000-0008-0000-0900-000020000000}"/>
            </a:ext>
          </a:extLst>
        </xdr:cNvPr>
        <xdr:cNvSpPr txBox="1"/>
      </xdr:nvSpPr>
      <xdr:spPr>
        <a:xfrm>
          <a:off x="5977890" y="76200"/>
          <a:ext cx="1296560" cy="409575"/>
        </a:xfrm>
        <a:prstGeom prst="rect">
          <a:avLst/>
        </a:prstGeom>
        <a:solidFill>
          <a:schemeClr val="accent5">
            <a:lumMod val="20000"/>
            <a:lumOff val="80000"/>
          </a:schemeClr>
        </a:solidFill>
        <a:ln w="28575">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50" b="1">
              <a:solidFill>
                <a:srgbClr val="0000FF"/>
              </a:solidFill>
            </a:rPr>
            <a:t>当日</a:t>
          </a:r>
          <a:r>
            <a:rPr kumimoji="1" lang="ja-JP" altLang="en-US" sz="1400" b="1">
              <a:solidFill>
                <a:srgbClr val="0000FF"/>
              </a:solidFill>
            </a:rPr>
            <a:t>持参</a:t>
          </a:r>
          <a:r>
            <a:rPr kumimoji="1" lang="ja-JP" altLang="en-US" sz="1050" b="1">
              <a:solidFill>
                <a:srgbClr val="0000FF"/>
              </a:solidFill>
            </a:rPr>
            <a:t>提出</a:t>
          </a:r>
        </a:p>
      </xdr:txBody>
    </xdr:sp>
    <xdr:clientData/>
  </xdr:oneCellAnchor>
  <mc:AlternateContent xmlns:mc="http://schemas.openxmlformats.org/markup-compatibility/2006">
    <mc:Choice xmlns:a14="http://schemas.microsoft.com/office/drawing/2010/main" Requires="a14">
      <xdr:twoCellAnchor editAs="oneCell">
        <xdr:from>
          <xdr:col>5</xdr:col>
          <xdr:colOff>0</xdr:colOff>
          <xdr:row>17</xdr:row>
          <xdr:rowOff>19050</xdr:rowOff>
        </xdr:from>
        <xdr:to>
          <xdr:col>5</xdr:col>
          <xdr:colOff>285750</xdr:colOff>
          <xdr:row>17</xdr:row>
          <xdr:rowOff>247650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9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38100</xdr:rowOff>
        </xdr:from>
        <xdr:to>
          <xdr:col>5</xdr:col>
          <xdr:colOff>304800</xdr:colOff>
          <xdr:row>18</xdr:row>
          <xdr:rowOff>266700</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9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38100</xdr:rowOff>
        </xdr:from>
        <xdr:to>
          <xdr:col>5</xdr:col>
          <xdr:colOff>285750</xdr:colOff>
          <xdr:row>19</xdr:row>
          <xdr:rowOff>266700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9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17</xdr:row>
          <xdr:rowOff>28575</xdr:rowOff>
        </xdr:from>
        <xdr:to>
          <xdr:col>9</xdr:col>
          <xdr:colOff>323850</xdr:colOff>
          <xdr:row>17</xdr:row>
          <xdr:rowOff>247650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9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19050</xdr:rowOff>
        </xdr:from>
        <xdr:to>
          <xdr:col>3</xdr:col>
          <xdr:colOff>342900</xdr:colOff>
          <xdr:row>20</xdr:row>
          <xdr:rowOff>247650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9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28575</xdr:rowOff>
        </xdr:from>
        <xdr:to>
          <xdr:col>6</xdr:col>
          <xdr:colOff>333375</xdr:colOff>
          <xdr:row>20</xdr:row>
          <xdr:rowOff>247650</xdr:rowOff>
        </xdr:to>
        <xdr:sp macro="" textlink="">
          <xdr:nvSpPr>
            <xdr:cNvPr id="19519" name="Check Box 63" hidden="1">
              <a:extLst>
                <a:ext uri="{63B3BB69-23CF-44E3-9099-C40C66FF867C}">
                  <a14:compatExt spid="_x0000_s19519"/>
                </a:ext>
                <a:ext uri="{FF2B5EF4-FFF2-40B4-BE49-F238E27FC236}">
                  <a16:creationId xmlns:a16="http://schemas.microsoft.com/office/drawing/2014/main" id="{00000000-0008-0000-09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20</xdr:row>
          <xdr:rowOff>38100</xdr:rowOff>
        </xdr:from>
        <xdr:to>
          <xdr:col>7</xdr:col>
          <xdr:colOff>285750</xdr:colOff>
          <xdr:row>20</xdr:row>
          <xdr:rowOff>266700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9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xdr:row>
          <xdr:rowOff>28575</xdr:rowOff>
        </xdr:from>
        <xdr:to>
          <xdr:col>9</xdr:col>
          <xdr:colOff>438150</xdr:colOff>
          <xdr:row>20</xdr:row>
          <xdr:rowOff>247650</xdr:rowOff>
        </xdr:to>
        <xdr:sp macro="" textlink="">
          <xdr:nvSpPr>
            <xdr:cNvPr id="19521" name="Check Box 65" hidden="1">
              <a:extLst>
                <a:ext uri="{63B3BB69-23CF-44E3-9099-C40C66FF867C}">
                  <a14:compatExt spid="_x0000_s19521"/>
                </a:ext>
                <a:ext uri="{FF2B5EF4-FFF2-40B4-BE49-F238E27FC236}">
                  <a16:creationId xmlns:a16="http://schemas.microsoft.com/office/drawing/2014/main" id="{00000000-0008-0000-09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20</xdr:row>
          <xdr:rowOff>28575</xdr:rowOff>
        </xdr:from>
        <xdr:to>
          <xdr:col>12</xdr:col>
          <xdr:colOff>457200</xdr:colOff>
          <xdr:row>20</xdr:row>
          <xdr:rowOff>247650</xdr:rowOff>
        </xdr:to>
        <xdr:sp macro="" textlink="">
          <xdr:nvSpPr>
            <xdr:cNvPr id="19522" name="Check Box 66" hidden="1">
              <a:extLst>
                <a:ext uri="{63B3BB69-23CF-44E3-9099-C40C66FF867C}">
                  <a14:compatExt spid="_x0000_s19522"/>
                </a:ext>
                <a:ext uri="{FF2B5EF4-FFF2-40B4-BE49-F238E27FC236}">
                  <a16:creationId xmlns:a16="http://schemas.microsoft.com/office/drawing/2014/main" id="{00000000-0008-0000-09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20</xdr:row>
          <xdr:rowOff>19050</xdr:rowOff>
        </xdr:from>
        <xdr:to>
          <xdr:col>13</xdr:col>
          <xdr:colOff>400050</xdr:colOff>
          <xdr:row>20</xdr:row>
          <xdr:rowOff>247650</xdr:rowOff>
        </xdr:to>
        <xdr:sp macro="" textlink="">
          <xdr:nvSpPr>
            <xdr:cNvPr id="19523" name="Check Box 67" hidden="1">
              <a:extLst>
                <a:ext uri="{63B3BB69-23CF-44E3-9099-C40C66FF867C}">
                  <a14:compatExt spid="_x0000_s19523"/>
                </a:ext>
                <a:ext uri="{FF2B5EF4-FFF2-40B4-BE49-F238E27FC236}">
                  <a16:creationId xmlns:a16="http://schemas.microsoft.com/office/drawing/2014/main" id="{00000000-0008-0000-09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19050</xdr:rowOff>
        </xdr:from>
        <xdr:to>
          <xdr:col>3</xdr:col>
          <xdr:colOff>361950</xdr:colOff>
          <xdr:row>21</xdr:row>
          <xdr:rowOff>247650</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9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19050</xdr:rowOff>
        </xdr:from>
        <xdr:to>
          <xdr:col>8</xdr:col>
          <xdr:colOff>9525</xdr:colOff>
          <xdr:row>21</xdr:row>
          <xdr:rowOff>247650</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9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21</xdr:row>
          <xdr:rowOff>28575</xdr:rowOff>
        </xdr:from>
        <xdr:to>
          <xdr:col>11</xdr:col>
          <xdr:colOff>323850</xdr:colOff>
          <xdr:row>21</xdr:row>
          <xdr:rowOff>247650</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9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22</xdr:row>
          <xdr:rowOff>38100</xdr:rowOff>
        </xdr:from>
        <xdr:to>
          <xdr:col>7</xdr:col>
          <xdr:colOff>200025</xdr:colOff>
          <xdr:row>22</xdr:row>
          <xdr:rowOff>266700</xdr:rowOff>
        </xdr:to>
        <xdr:sp macro="" textlink="">
          <xdr:nvSpPr>
            <xdr:cNvPr id="19527" name="Check Box 71" hidden="1">
              <a:extLst>
                <a:ext uri="{63B3BB69-23CF-44E3-9099-C40C66FF867C}">
                  <a14:compatExt spid="_x0000_s19527"/>
                </a:ext>
                <a:ext uri="{FF2B5EF4-FFF2-40B4-BE49-F238E27FC236}">
                  <a16:creationId xmlns:a16="http://schemas.microsoft.com/office/drawing/2014/main" id="{00000000-0008-0000-09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22</xdr:row>
          <xdr:rowOff>28575</xdr:rowOff>
        </xdr:from>
        <xdr:to>
          <xdr:col>9</xdr:col>
          <xdr:colOff>400050</xdr:colOff>
          <xdr:row>22</xdr:row>
          <xdr:rowOff>247650</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9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22</xdr:row>
          <xdr:rowOff>19050</xdr:rowOff>
        </xdr:from>
        <xdr:to>
          <xdr:col>11</xdr:col>
          <xdr:colOff>333375</xdr:colOff>
          <xdr:row>22</xdr:row>
          <xdr:rowOff>247650</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9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23</xdr:row>
          <xdr:rowOff>19050</xdr:rowOff>
        </xdr:from>
        <xdr:to>
          <xdr:col>7</xdr:col>
          <xdr:colOff>238125</xdr:colOff>
          <xdr:row>23</xdr:row>
          <xdr:rowOff>247650</xdr:rowOff>
        </xdr:to>
        <xdr:sp macro="" textlink="">
          <xdr:nvSpPr>
            <xdr:cNvPr id="19530" name="Check Box 74" hidden="1">
              <a:extLst>
                <a:ext uri="{63B3BB69-23CF-44E3-9099-C40C66FF867C}">
                  <a14:compatExt spid="_x0000_s19530"/>
                </a:ext>
                <a:ext uri="{FF2B5EF4-FFF2-40B4-BE49-F238E27FC236}">
                  <a16:creationId xmlns:a16="http://schemas.microsoft.com/office/drawing/2014/main" id="{00000000-0008-0000-09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xdr:row>
          <xdr:rowOff>19050</xdr:rowOff>
        </xdr:from>
        <xdr:to>
          <xdr:col>11</xdr:col>
          <xdr:colOff>285750</xdr:colOff>
          <xdr:row>23</xdr:row>
          <xdr:rowOff>247650</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9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23</xdr:row>
          <xdr:rowOff>38100</xdr:rowOff>
        </xdr:from>
        <xdr:to>
          <xdr:col>14</xdr:col>
          <xdr:colOff>171450</xdr:colOff>
          <xdr:row>23</xdr:row>
          <xdr:rowOff>266700</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9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9525</xdr:rowOff>
        </xdr:from>
        <xdr:to>
          <xdr:col>3</xdr:col>
          <xdr:colOff>323850</xdr:colOff>
          <xdr:row>30</xdr:row>
          <xdr:rowOff>247650</xdr:rowOff>
        </xdr:to>
        <xdr:sp macro="" textlink="">
          <xdr:nvSpPr>
            <xdr:cNvPr id="19533" name="Check Box 77" hidden="1">
              <a:extLst>
                <a:ext uri="{63B3BB69-23CF-44E3-9099-C40C66FF867C}">
                  <a14:compatExt spid="_x0000_s19533"/>
                </a:ext>
                <a:ext uri="{FF2B5EF4-FFF2-40B4-BE49-F238E27FC236}">
                  <a16:creationId xmlns:a16="http://schemas.microsoft.com/office/drawing/2014/main" id="{00000000-0008-0000-09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28575</xdr:rowOff>
        </xdr:from>
        <xdr:to>
          <xdr:col>3</xdr:col>
          <xdr:colOff>304800</xdr:colOff>
          <xdr:row>28</xdr:row>
          <xdr:rowOff>247650</xdr:rowOff>
        </xdr:to>
        <xdr:sp macro="" textlink="">
          <xdr:nvSpPr>
            <xdr:cNvPr id="19534" name="Check Box 78" hidden="1">
              <a:extLst>
                <a:ext uri="{63B3BB69-23CF-44E3-9099-C40C66FF867C}">
                  <a14:compatExt spid="_x0000_s19534"/>
                </a:ext>
                <a:ext uri="{FF2B5EF4-FFF2-40B4-BE49-F238E27FC236}">
                  <a16:creationId xmlns:a16="http://schemas.microsoft.com/office/drawing/2014/main" id="{00000000-0008-0000-09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38100</xdr:rowOff>
        </xdr:from>
        <xdr:to>
          <xdr:col>3</xdr:col>
          <xdr:colOff>304800</xdr:colOff>
          <xdr:row>27</xdr:row>
          <xdr:rowOff>266700</xdr:rowOff>
        </xdr:to>
        <xdr:sp macro="" textlink="">
          <xdr:nvSpPr>
            <xdr:cNvPr id="19535" name="Check Box 79" hidden="1">
              <a:extLst>
                <a:ext uri="{63B3BB69-23CF-44E3-9099-C40C66FF867C}">
                  <a14:compatExt spid="_x0000_s19535"/>
                </a:ext>
                <a:ext uri="{FF2B5EF4-FFF2-40B4-BE49-F238E27FC236}">
                  <a16:creationId xmlns:a16="http://schemas.microsoft.com/office/drawing/2014/main" id="{00000000-0008-0000-09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28575</xdr:rowOff>
        </xdr:from>
        <xdr:to>
          <xdr:col>3</xdr:col>
          <xdr:colOff>323850</xdr:colOff>
          <xdr:row>26</xdr:row>
          <xdr:rowOff>247650</xdr:rowOff>
        </xdr:to>
        <xdr:sp macro="" textlink="">
          <xdr:nvSpPr>
            <xdr:cNvPr id="19536" name="Check Box 80" hidden="1">
              <a:extLst>
                <a:ext uri="{63B3BB69-23CF-44E3-9099-C40C66FF867C}">
                  <a14:compatExt spid="_x0000_s19536"/>
                </a:ext>
                <a:ext uri="{FF2B5EF4-FFF2-40B4-BE49-F238E27FC236}">
                  <a16:creationId xmlns:a16="http://schemas.microsoft.com/office/drawing/2014/main" id="{00000000-0008-0000-09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19050</xdr:rowOff>
        </xdr:from>
        <xdr:to>
          <xdr:col>3</xdr:col>
          <xdr:colOff>323850</xdr:colOff>
          <xdr:row>25</xdr:row>
          <xdr:rowOff>247650</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9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9525</xdr:rowOff>
        </xdr:from>
        <xdr:to>
          <xdr:col>3</xdr:col>
          <xdr:colOff>323850</xdr:colOff>
          <xdr:row>24</xdr:row>
          <xdr:rowOff>247650</xdr:rowOff>
        </xdr:to>
        <xdr:sp macro="" textlink="">
          <xdr:nvSpPr>
            <xdr:cNvPr id="19538" name="Check Box 82" hidden="1">
              <a:extLst>
                <a:ext uri="{63B3BB69-23CF-44E3-9099-C40C66FF867C}">
                  <a14:compatExt spid="_x0000_s19538"/>
                </a:ext>
                <a:ext uri="{FF2B5EF4-FFF2-40B4-BE49-F238E27FC236}">
                  <a16:creationId xmlns:a16="http://schemas.microsoft.com/office/drawing/2014/main" id="{00000000-0008-0000-09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24</xdr:row>
          <xdr:rowOff>19050</xdr:rowOff>
        </xdr:from>
        <xdr:to>
          <xdr:col>8</xdr:col>
          <xdr:colOff>161925</xdr:colOff>
          <xdr:row>24</xdr:row>
          <xdr:rowOff>247650</xdr:rowOff>
        </xdr:to>
        <xdr:sp macro="" textlink="">
          <xdr:nvSpPr>
            <xdr:cNvPr id="19539" name="Check Box 83" hidden="1">
              <a:extLst>
                <a:ext uri="{63B3BB69-23CF-44E3-9099-C40C66FF867C}">
                  <a14:compatExt spid="_x0000_s19539"/>
                </a:ext>
                <a:ext uri="{FF2B5EF4-FFF2-40B4-BE49-F238E27FC236}">
                  <a16:creationId xmlns:a16="http://schemas.microsoft.com/office/drawing/2014/main" id="{00000000-0008-0000-09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25</xdr:row>
          <xdr:rowOff>38100</xdr:rowOff>
        </xdr:from>
        <xdr:to>
          <xdr:col>10</xdr:col>
          <xdr:colOff>57150</xdr:colOff>
          <xdr:row>25</xdr:row>
          <xdr:rowOff>266700</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9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12</xdr:col>
      <xdr:colOff>133350</xdr:colOff>
      <xdr:row>0</xdr:row>
      <xdr:rowOff>76200</xdr:rowOff>
    </xdr:from>
    <xdr:ext cx="1296560" cy="409575"/>
    <xdr:sp macro="" textlink="">
      <xdr:nvSpPr>
        <xdr:cNvPr id="32" name="テキスト ボックス 31">
          <a:extLst>
            <a:ext uri="{FF2B5EF4-FFF2-40B4-BE49-F238E27FC236}">
              <a16:creationId xmlns:a16="http://schemas.microsoft.com/office/drawing/2014/main" id="{00000000-0008-0000-0A00-000020000000}"/>
            </a:ext>
          </a:extLst>
        </xdr:cNvPr>
        <xdr:cNvSpPr txBox="1"/>
      </xdr:nvSpPr>
      <xdr:spPr>
        <a:xfrm>
          <a:off x="5977890" y="76200"/>
          <a:ext cx="1296560" cy="409575"/>
        </a:xfrm>
        <a:prstGeom prst="rect">
          <a:avLst/>
        </a:prstGeom>
        <a:solidFill>
          <a:schemeClr val="accent5">
            <a:lumMod val="20000"/>
            <a:lumOff val="80000"/>
          </a:schemeClr>
        </a:solidFill>
        <a:ln w="28575">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50" b="1">
              <a:solidFill>
                <a:srgbClr val="0000FF"/>
              </a:solidFill>
            </a:rPr>
            <a:t>当日</a:t>
          </a:r>
          <a:r>
            <a:rPr kumimoji="1" lang="ja-JP" altLang="en-US" sz="1400" b="1">
              <a:solidFill>
                <a:srgbClr val="0000FF"/>
              </a:solidFill>
            </a:rPr>
            <a:t>持参</a:t>
          </a:r>
          <a:r>
            <a:rPr kumimoji="1" lang="ja-JP" altLang="en-US" sz="1050" b="1">
              <a:solidFill>
                <a:srgbClr val="0000FF"/>
              </a:solidFill>
            </a:rPr>
            <a:t>提出</a:t>
          </a:r>
        </a:p>
      </xdr:txBody>
    </xdr:sp>
    <xdr:clientData/>
  </xdr:oneCellAnchor>
  <mc:AlternateContent xmlns:mc="http://schemas.openxmlformats.org/markup-compatibility/2006">
    <mc:Choice xmlns:a14="http://schemas.microsoft.com/office/drawing/2010/main" Requires="a14">
      <xdr:twoCellAnchor editAs="oneCell">
        <xdr:from>
          <xdr:col>5</xdr:col>
          <xdr:colOff>0</xdr:colOff>
          <xdr:row>19</xdr:row>
          <xdr:rowOff>19050</xdr:rowOff>
        </xdr:from>
        <xdr:to>
          <xdr:col>5</xdr:col>
          <xdr:colOff>285750</xdr:colOff>
          <xdr:row>19</xdr:row>
          <xdr:rowOff>247650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A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38100</xdr:rowOff>
        </xdr:from>
        <xdr:to>
          <xdr:col>5</xdr:col>
          <xdr:colOff>304800</xdr:colOff>
          <xdr:row>20</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A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38100</xdr:rowOff>
        </xdr:from>
        <xdr:to>
          <xdr:col>5</xdr:col>
          <xdr:colOff>285750</xdr:colOff>
          <xdr:row>21</xdr:row>
          <xdr:rowOff>266700</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0A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28575</xdr:rowOff>
        </xdr:from>
        <xdr:to>
          <xdr:col>9</xdr:col>
          <xdr:colOff>323850</xdr:colOff>
          <xdr:row>19</xdr:row>
          <xdr:rowOff>247650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A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xdr:row>
          <xdr:rowOff>19050</xdr:rowOff>
        </xdr:from>
        <xdr:to>
          <xdr:col>3</xdr:col>
          <xdr:colOff>342900</xdr:colOff>
          <xdr:row>22</xdr:row>
          <xdr:rowOff>247650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A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28575</xdr:rowOff>
        </xdr:from>
        <xdr:to>
          <xdr:col>6</xdr:col>
          <xdr:colOff>333375</xdr:colOff>
          <xdr:row>22</xdr:row>
          <xdr:rowOff>247650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A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22</xdr:row>
          <xdr:rowOff>38100</xdr:rowOff>
        </xdr:from>
        <xdr:to>
          <xdr:col>7</xdr:col>
          <xdr:colOff>285750</xdr:colOff>
          <xdr:row>22</xdr:row>
          <xdr:rowOff>266700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A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xdr:row>
          <xdr:rowOff>28575</xdr:rowOff>
        </xdr:from>
        <xdr:to>
          <xdr:col>9</xdr:col>
          <xdr:colOff>438150</xdr:colOff>
          <xdr:row>22</xdr:row>
          <xdr:rowOff>247650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A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22</xdr:row>
          <xdr:rowOff>28575</xdr:rowOff>
        </xdr:from>
        <xdr:to>
          <xdr:col>12</xdr:col>
          <xdr:colOff>457200</xdr:colOff>
          <xdr:row>22</xdr:row>
          <xdr:rowOff>247650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A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22</xdr:row>
          <xdr:rowOff>19050</xdr:rowOff>
        </xdr:from>
        <xdr:to>
          <xdr:col>13</xdr:col>
          <xdr:colOff>400050</xdr:colOff>
          <xdr:row>22</xdr:row>
          <xdr:rowOff>247650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A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19050</xdr:rowOff>
        </xdr:from>
        <xdr:to>
          <xdr:col>3</xdr:col>
          <xdr:colOff>361950</xdr:colOff>
          <xdr:row>23</xdr:row>
          <xdr:rowOff>247650</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A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23</xdr:row>
          <xdr:rowOff>19050</xdr:rowOff>
        </xdr:from>
        <xdr:to>
          <xdr:col>8</xdr:col>
          <xdr:colOff>19050</xdr:colOff>
          <xdr:row>23</xdr:row>
          <xdr:rowOff>247650</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0A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28575</xdr:rowOff>
        </xdr:from>
        <xdr:to>
          <xdr:col>11</xdr:col>
          <xdr:colOff>323850</xdr:colOff>
          <xdr:row>23</xdr:row>
          <xdr:rowOff>247650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A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24</xdr:row>
          <xdr:rowOff>38100</xdr:rowOff>
        </xdr:from>
        <xdr:to>
          <xdr:col>7</xdr:col>
          <xdr:colOff>209550</xdr:colOff>
          <xdr:row>24</xdr:row>
          <xdr:rowOff>266700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A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24</xdr:row>
          <xdr:rowOff>28575</xdr:rowOff>
        </xdr:from>
        <xdr:to>
          <xdr:col>9</xdr:col>
          <xdr:colOff>400050</xdr:colOff>
          <xdr:row>24</xdr:row>
          <xdr:rowOff>247650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A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24</xdr:row>
          <xdr:rowOff>19050</xdr:rowOff>
        </xdr:from>
        <xdr:to>
          <xdr:col>11</xdr:col>
          <xdr:colOff>323850</xdr:colOff>
          <xdr:row>24</xdr:row>
          <xdr:rowOff>247650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A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25</xdr:row>
          <xdr:rowOff>19050</xdr:rowOff>
        </xdr:from>
        <xdr:to>
          <xdr:col>7</xdr:col>
          <xdr:colOff>247650</xdr:colOff>
          <xdr:row>25</xdr:row>
          <xdr:rowOff>247650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A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19050</xdr:rowOff>
        </xdr:from>
        <xdr:to>
          <xdr:col>11</xdr:col>
          <xdr:colOff>285750</xdr:colOff>
          <xdr:row>25</xdr:row>
          <xdr:rowOff>247650</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A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25</xdr:row>
          <xdr:rowOff>38100</xdr:rowOff>
        </xdr:from>
        <xdr:to>
          <xdr:col>14</xdr:col>
          <xdr:colOff>171450</xdr:colOff>
          <xdr:row>25</xdr:row>
          <xdr:rowOff>266700</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A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9525</xdr:rowOff>
        </xdr:from>
        <xdr:to>
          <xdr:col>3</xdr:col>
          <xdr:colOff>323850</xdr:colOff>
          <xdr:row>32</xdr:row>
          <xdr:rowOff>247650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A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28575</xdr:rowOff>
        </xdr:from>
        <xdr:to>
          <xdr:col>3</xdr:col>
          <xdr:colOff>304800</xdr:colOff>
          <xdr:row>30</xdr:row>
          <xdr:rowOff>247650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A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38100</xdr:rowOff>
        </xdr:from>
        <xdr:to>
          <xdr:col>3</xdr:col>
          <xdr:colOff>304800</xdr:colOff>
          <xdr:row>29</xdr:row>
          <xdr:rowOff>266700</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A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xdr:row>
          <xdr:rowOff>28575</xdr:rowOff>
        </xdr:from>
        <xdr:to>
          <xdr:col>3</xdr:col>
          <xdr:colOff>323850</xdr:colOff>
          <xdr:row>28</xdr:row>
          <xdr:rowOff>247650</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A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19050</xdr:rowOff>
        </xdr:from>
        <xdr:to>
          <xdr:col>3</xdr:col>
          <xdr:colOff>323850</xdr:colOff>
          <xdr:row>27</xdr:row>
          <xdr:rowOff>247650</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A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9525</xdr:rowOff>
        </xdr:from>
        <xdr:to>
          <xdr:col>3</xdr:col>
          <xdr:colOff>323850</xdr:colOff>
          <xdr:row>26</xdr:row>
          <xdr:rowOff>247650</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A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26</xdr:row>
          <xdr:rowOff>19050</xdr:rowOff>
        </xdr:from>
        <xdr:to>
          <xdr:col>8</xdr:col>
          <xdr:colOff>171450</xdr:colOff>
          <xdr:row>26</xdr:row>
          <xdr:rowOff>247650</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0A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27</xdr:row>
          <xdr:rowOff>38100</xdr:rowOff>
        </xdr:from>
        <xdr:to>
          <xdr:col>10</xdr:col>
          <xdr:colOff>57150</xdr:colOff>
          <xdr:row>27</xdr:row>
          <xdr:rowOff>266700</xdr:rowOff>
        </xdr:to>
        <xdr:sp macro="" textlink="">
          <xdr:nvSpPr>
            <xdr:cNvPr id="20537" name="Check Box 57" hidden="1">
              <a:extLst>
                <a:ext uri="{63B3BB69-23CF-44E3-9099-C40C66FF867C}">
                  <a14:compatExt spid="_x0000_s20537"/>
                </a:ext>
                <a:ext uri="{FF2B5EF4-FFF2-40B4-BE49-F238E27FC236}">
                  <a16:creationId xmlns:a16="http://schemas.microsoft.com/office/drawing/2014/main" id="{00000000-0008-0000-0A00-00003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21</xdr:col>
      <xdr:colOff>95248</xdr:colOff>
      <xdr:row>1</xdr:row>
      <xdr:rowOff>134937</xdr:rowOff>
    </xdr:from>
    <xdr:ext cx="1348312" cy="307068"/>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7588248" y="134937"/>
          <a:ext cx="1348312" cy="307068"/>
        </a:xfrm>
        <a:prstGeom prst="rect">
          <a:avLst/>
        </a:prstGeom>
        <a:solidFill>
          <a:schemeClr val="accent2">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50" b="1">
              <a:solidFill>
                <a:srgbClr val="FF0000"/>
              </a:solidFill>
            </a:rPr>
            <a:t>提出不要</a:t>
          </a:r>
        </a:p>
      </xdr:txBody>
    </xdr:sp>
    <xdr:clientData/>
  </xdr:oneCellAnchor>
  <xdr:twoCellAnchor>
    <xdr:from>
      <xdr:col>24</xdr:col>
      <xdr:colOff>68574</xdr:colOff>
      <xdr:row>1</xdr:row>
      <xdr:rowOff>15869</xdr:rowOff>
    </xdr:from>
    <xdr:to>
      <xdr:col>27</xdr:col>
      <xdr:colOff>658811</xdr:colOff>
      <xdr:row>5</xdr:row>
      <xdr:rowOff>290191</xdr:rowOff>
    </xdr:to>
    <xdr:sp macro="" textlink="">
      <xdr:nvSpPr>
        <xdr:cNvPr id="11" name="テキスト ボックス 10">
          <a:extLst>
            <a:ext uri="{FF2B5EF4-FFF2-40B4-BE49-F238E27FC236}">
              <a16:creationId xmlns:a16="http://schemas.microsoft.com/office/drawing/2014/main" id="{00000000-0008-0000-0B00-00000B000000}"/>
            </a:ext>
          </a:extLst>
        </xdr:cNvPr>
        <xdr:cNvSpPr txBox="1"/>
      </xdr:nvSpPr>
      <xdr:spPr>
        <a:xfrm>
          <a:off x="9204637" y="15869"/>
          <a:ext cx="2304737" cy="933135"/>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b="1">
              <a:solidFill>
                <a:sysClr val="windowText" lastClr="000000"/>
              </a:solidFill>
            </a:rPr>
            <a:t>【</a:t>
          </a:r>
          <a:r>
            <a:rPr kumimoji="1" lang="ja-JP" altLang="en-US" sz="800" b="1">
              <a:solidFill>
                <a:sysClr val="windowText" lastClr="000000"/>
              </a:solidFill>
            </a:rPr>
            <a:t>お問合せ・提出先</a:t>
          </a:r>
          <a:r>
            <a:rPr kumimoji="1" lang="en-US" altLang="ja-JP" sz="800" b="1">
              <a:solidFill>
                <a:sysClr val="windowText" lastClr="000000"/>
              </a:solidFill>
            </a:rPr>
            <a:t>】</a:t>
          </a:r>
        </a:p>
        <a:p>
          <a:r>
            <a:rPr kumimoji="1" lang="ja-JP" altLang="en-US" sz="900">
              <a:solidFill>
                <a:sysClr val="windowText" lastClr="000000"/>
              </a:solidFill>
            </a:rPr>
            <a:t>電 話： </a:t>
          </a:r>
          <a:r>
            <a:rPr kumimoji="1" lang="en-US" altLang="ja-JP" sz="1000">
              <a:solidFill>
                <a:sysClr val="windowText" lastClr="000000"/>
              </a:solidFill>
            </a:rPr>
            <a:t>0957-25-9111</a:t>
          </a:r>
          <a:r>
            <a:rPr kumimoji="1" lang="ja-JP" altLang="en-US" sz="1000">
              <a:solidFill>
                <a:sysClr val="windowText" lastClr="000000"/>
              </a:solidFill>
            </a:rPr>
            <a:t> （</a:t>
          </a:r>
          <a:r>
            <a:rPr kumimoji="1" lang="en-US" altLang="ja-JP" sz="1000">
              <a:solidFill>
                <a:sysClr val="windowText" lastClr="000000"/>
              </a:solidFill>
            </a:rPr>
            <a:t>8</a:t>
          </a:r>
          <a:r>
            <a:rPr kumimoji="1" lang="ja-JP" altLang="en-US" sz="1000">
              <a:solidFill>
                <a:sysClr val="windowText" lastClr="000000"/>
              </a:solidFill>
            </a:rPr>
            <a:t>：</a:t>
          </a:r>
          <a:r>
            <a:rPr kumimoji="1" lang="en-US" altLang="ja-JP" sz="1000">
              <a:solidFill>
                <a:sysClr val="windowText" lastClr="000000"/>
              </a:solidFill>
            </a:rPr>
            <a:t>30</a:t>
          </a:r>
          <a:r>
            <a:rPr kumimoji="1" lang="ja-JP" altLang="en-US" sz="1000">
              <a:solidFill>
                <a:sysClr val="windowText" lastClr="000000"/>
              </a:solidFill>
            </a:rPr>
            <a:t>～</a:t>
          </a:r>
          <a:r>
            <a:rPr kumimoji="1" lang="en-US" altLang="ja-JP" sz="1000">
              <a:solidFill>
                <a:sysClr val="windowText" lastClr="000000"/>
              </a:solidFill>
            </a:rPr>
            <a:t>17</a:t>
          </a:r>
          <a:r>
            <a:rPr kumimoji="1" lang="ja-JP" altLang="en-US" sz="1000">
              <a:solidFill>
                <a:sysClr val="windowText" lastClr="000000"/>
              </a:solidFill>
            </a:rPr>
            <a:t>：</a:t>
          </a:r>
          <a:r>
            <a:rPr kumimoji="1" lang="en-US" altLang="ja-JP" sz="1000">
              <a:solidFill>
                <a:sysClr val="windowText" lastClr="000000"/>
              </a:solidFill>
            </a:rPr>
            <a:t>15</a:t>
          </a:r>
          <a:r>
            <a:rPr kumimoji="1" lang="ja-JP" altLang="en-US" sz="1000">
              <a:solidFill>
                <a:sysClr val="windowText" lastClr="000000"/>
              </a:solidFill>
            </a:rPr>
            <a:t>）</a:t>
          </a:r>
          <a:endParaRPr kumimoji="1" lang="en-US" altLang="ja-JP" sz="1000">
            <a:solidFill>
              <a:sysClr val="windowText" lastClr="000000"/>
            </a:solidFill>
          </a:endParaRPr>
        </a:p>
        <a:p>
          <a:r>
            <a:rPr kumimoji="1" lang="ja-JP" altLang="en-US" sz="900">
              <a:solidFill>
                <a:sysClr val="windowText" lastClr="000000"/>
              </a:solidFill>
            </a:rPr>
            <a:t> </a:t>
          </a:r>
          <a:r>
            <a:rPr kumimoji="1" lang="en-US" altLang="ja-JP" sz="900">
              <a:solidFill>
                <a:sysClr val="windowText" lastClr="000000"/>
              </a:solidFill>
            </a:rPr>
            <a:t>F</a:t>
          </a:r>
          <a:r>
            <a:rPr kumimoji="1" lang="ja-JP" altLang="en-US" sz="900">
              <a:solidFill>
                <a:sysClr val="windowText" lastClr="000000"/>
              </a:solidFill>
            </a:rPr>
            <a:t> </a:t>
          </a:r>
          <a:r>
            <a:rPr kumimoji="1" lang="en-US" altLang="ja-JP" sz="900">
              <a:solidFill>
                <a:sysClr val="windowText" lastClr="000000"/>
              </a:solidFill>
            </a:rPr>
            <a:t>A</a:t>
          </a:r>
          <a:r>
            <a:rPr kumimoji="1" lang="ja-JP" altLang="en-US" sz="900">
              <a:solidFill>
                <a:sysClr val="windowText" lastClr="000000"/>
              </a:solidFill>
            </a:rPr>
            <a:t> </a:t>
          </a:r>
          <a:r>
            <a:rPr kumimoji="1" lang="en-US" altLang="ja-JP" sz="900">
              <a:solidFill>
                <a:sysClr val="windowText" lastClr="000000"/>
              </a:solidFill>
            </a:rPr>
            <a:t>X</a:t>
          </a:r>
          <a:r>
            <a:rPr kumimoji="1" lang="ja-JP" altLang="en-US" sz="900">
              <a:solidFill>
                <a:sysClr val="windowText" lastClr="000000"/>
              </a:solidFill>
            </a:rPr>
            <a:t>： </a:t>
          </a:r>
          <a:r>
            <a:rPr kumimoji="1" lang="en-US" altLang="ja-JP" sz="1000">
              <a:solidFill>
                <a:sysClr val="windowText" lastClr="000000"/>
              </a:solidFill>
            </a:rPr>
            <a:t>0957-25-9115</a:t>
          </a:r>
        </a:p>
        <a:p>
          <a:r>
            <a:rPr kumimoji="1" lang="en-US" altLang="ja-JP" sz="900">
              <a:solidFill>
                <a:sysClr val="windowText" lastClr="000000"/>
              </a:solidFill>
            </a:rPr>
            <a:t>E-mail</a:t>
          </a:r>
          <a:r>
            <a:rPr kumimoji="1" lang="ja-JP" altLang="en-US" sz="900">
              <a:solidFill>
                <a:sysClr val="windowText" lastClr="000000"/>
              </a:solidFill>
            </a:rPr>
            <a:t>：</a:t>
          </a:r>
          <a:r>
            <a:rPr kumimoji="1" lang="en-US" altLang="ja-JP" sz="1400">
              <a:solidFill>
                <a:srgbClr val="FF0000"/>
              </a:solidFill>
            </a:rPr>
            <a:t>isahaya-sui@niye.go.jp</a:t>
          </a:r>
          <a:endParaRPr kumimoji="1" lang="ja-JP" altLang="en-US" sz="1000">
            <a:solidFill>
              <a:srgbClr val="FF0000"/>
            </a:solidFill>
          </a:endParaRPr>
        </a:p>
      </xdr:txBody>
    </xdr:sp>
    <xdr:clientData/>
  </xdr:twoCellAnchor>
  <xdr:twoCellAnchor>
    <xdr:from>
      <xdr:col>19</xdr:col>
      <xdr:colOff>87313</xdr:colOff>
      <xdr:row>57</xdr:row>
      <xdr:rowOff>47624</xdr:rowOff>
    </xdr:from>
    <xdr:to>
      <xdr:col>19</xdr:col>
      <xdr:colOff>333375</xdr:colOff>
      <xdr:row>57</xdr:row>
      <xdr:rowOff>269875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7072313" y="7516812"/>
          <a:ext cx="246062" cy="222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800">
              <a:latin typeface="UD デジタル 教科書体 N-R" panose="02020400000000000000" pitchFamily="17" charset="-128"/>
              <a:ea typeface="UD デジタル 教科書体 N-R" panose="02020400000000000000" pitchFamily="17" charset="-128"/>
            </a:rPr>
            <a:t>回</a:t>
          </a:r>
        </a:p>
      </xdr:txBody>
    </xdr:sp>
    <xdr:clientData/>
  </xdr:twoCellAnchor>
  <xdr:twoCellAnchor>
    <xdr:from>
      <xdr:col>18</xdr:col>
      <xdr:colOff>95250</xdr:colOff>
      <xdr:row>58</xdr:row>
      <xdr:rowOff>55563</xdr:rowOff>
    </xdr:from>
    <xdr:to>
      <xdr:col>19</xdr:col>
      <xdr:colOff>341310</xdr:colOff>
      <xdr:row>59</xdr:row>
      <xdr:rowOff>41275</xdr:rowOff>
    </xdr:to>
    <xdr:sp macro="" textlink="">
      <xdr:nvSpPr>
        <xdr:cNvPr id="7" name="テキスト ボックス 6">
          <a:extLst>
            <a:ext uri="{FF2B5EF4-FFF2-40B4-BE49-F238E27FC236}">
              <a16:creationId xmlns:a16="http://schemas.microsoft.com/office/drawing/2014/main" id="{00000000-0008-0000-0B00-000007000000}"/>
            </a:ext>
          </a:extLst>
        </xdr:cNvPr>
        <xdr:cNvSpPr txBox="1"/>
      </xdr:nvSpPr>
      <xdr:spPr>
        <a:xfrm>
          <a:off x="6715125" y="5992813"/>
          <a:ext cx="611185" cy="176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700">
              <a:latin typeface="UD デジタル 教科書体 N-R" panose="02020400000000000000" pitchFamily="17" charset="-128"/>
              <a:ea typeface="UD デジタル 教科書体 N-R" panose="02020400000000000000" pitchFamily="17" charset="-128"/>
            </a:rPr>
            <a:t>グループ</a:t>
          </a:r>
        </a:p>
      </xdr:txBody>
    </xdr:sp>
    <xdr:clientData/>
  </xdr:twoCellAnchor>
  <xdr:twoCellAnchor>
    <xdr:from>
      <xdr:col>18</xdr:col>
      <xdr:colOff>23814</xdr:colOff>
      <xdr:row>59</xdr:row>
      <xdr:rowOff>7938</xdr:rowOff>
    </xdr:from>
    <xdr:to>
      <xdr:col>19</xdr:col>
      <xdr:colOff>342899</xdr:colOff>
      <xdr:row>60</xdr:row>
      <xdr:rowOff>19051</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6643689" y="14216063"/>
          <a:ext cx="684210" cy="288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700">
              <a:latin typeface="UD デジタル 教科書体 N-R" panose="02020400000000000000" pitchFamily="17" charset="-128"/>
              <a:ea typeface="UD デジタル 教科書体 N-R" panose="02020400000000000000" pitchFamily="17" charset="-128"/>
            </a:rPr>
            <a:t>グループ</a:t>
          </a:r>
        </a:p>
      </xdr:txBody>
    </xdr:sp>
    <xdr:clientData/>
  </xdr:twoCellAnchor>
  <xdr:twoCellAnchor>
    <xdr:from>
      <xdr:col>16</xdr:col>
      <xdr:colOff>341313</xdr:colOff>
      <xdr:row>61</xdr:row>
      <xdr:rowOff>96837</xdr:rowOff>
    </xdr:from>
    <xdr:to>
      <xdr:col>18</xdr:col>
      <xdr:colOff>65087</xdr:colOff>
      <xdr:row>62</xdr:row>
      <xdr:rowOff>41276</xdr:rowOff>
    </xdr:to>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6230938" y="6716712"/>
          <a:ext cx="454024" cy="190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800">
              <a:latin typeface="UD デジタル 教科書体 N-R" panose="02020400000000000000" pitchFamily="17" charset="-128"/>
              <a:ea typeface="UD デジタル 教科書体 N-R" panose="02020400000000000000" pitchFamily="17" charset="-128"/>
            </a:rPr>
            <a:t>時間</a:t>
          </a:r>
        </a:p>
      </xdr:txBody>
    </xdr:sp>
    <xdr:clientData/>
  </xdr:twoCellAnchor>
  <xdr:twoCellAnchor>
    <xdr:from>
      <xdr:col>17</xdr:col>
      <xdr:colOff>144463</xdr:colOff>
      <xdr:row>62</xdr:row>
      <xdr:rowOff>104775</xdr:rowOff>
    </xdr:from>
    <xdr:to>
      <xdr:col>18</xdr:col>
      <xdr:colOff>25400</xdr:colOff>
      <xdr:row>63</xdr:row>
      <xdr:rowOff>49213</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6399213" y="8963025"/>
          <a:ext cx="246062" cy="222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800">
              <a:latin typeface="UD デジタル 教科書体 N-R" panose="02020400000000000000" pitchFamily="17" charset="-128"/>
              <a:ea typeface="UD デジタル 教科書体 N-R" panose="02020400000000000000" pitchFamily="17" charset="-128"/>
            </a:rPr>
            <a:t>名</a:t>
          </a:r>
        </a:p>
      </xdr:txBody>
    </xdr:sp>
    <xdr:clientData/>
  </xdr:twoCellAnchor>
  <xdr:twoCellAnchor>
    <xdr:from>
      <xdr:col>17</xdr:col>
      <xdr:colOff>146051</xdr:colOff>
      <xdr:row>63</xdr:row>
      <xdr:rowOff>98425</xdr:rowOff>
    </xdr:from>
    <xdr:to>
      <xdr:col>18</xdr:col>
      <xdr:colOff>26988</xdr:colOff>
      <xdr:row>64</xdr:row>
      <xdr:rowOff>42864</xdr:rowOff>
    </xdr:to>
    <xdr:sp macro="" textlink="">
      <xdr:nvSpPr>
        <xdr:cNvPr id="12" name="テキスト ボックス 11">
          <a:extLst>
            <a:ext uri="{FF2B5EF4-FFF2-40B4-BE49-F238E27FC236}">
              <a16:creationId xmlns:a16="http://schemas.microsoft.com/office/drawing/2014/main" id="{00000000-0008-0000-0B00-00000C000000}"/>
            </a:ext>
          </a:extLst>
        </xdr:cNvPr>
        <xdr:cNvSpPr txBox="1"/>
      </xdr:nvSpPr>
      <xdr:spPr>
        <a:xfrm>
          <a:off x="6400801" y="9234488"/>
          <a:ext cx="246062" cy="222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800">
              <a:latin typeface="UD デジタル 教科書体 N-R" panose="02020400000000000000" pitchFamily="17" charset="-128"/>
              <a:ea typeface="UD デジタル 教科書体 N-R" panose="02020400000000000000" pitchFamily="17" charset="-128"/>
            </a:rPr>
            <a:t>名</a:t>
          </a:r>
        </a:p>
      </xdr:txBody>
    </xdr:sp>
    <xdr:clientData/>
  </xdr:twoCellAnchor>
  <xdr:twoCellAnchor>
    <xdr:from>
      <xdr:col>17</xdr:col>
      <xdr:colOff>147639</xdr:colOff>
      <xdr:row>64</xdr:row>
      <xdr:rowOff>100012</xdr:rowOff>
    </xdr:from>
    <xdr:to>
      <xdr:col>18</xdr:col>
      <xdr:colOff>28576</xdr:colOff>
      <xdr:row>65</xdr:row>
      <xdr:rowOff>0</xdr:rowOff>
    </xdr:to>
    <xdr:sp macro="" textlink="">
      <xdr:nvSpPr>
        <xdr:cNvPr id="13" name="テキスト ボックス 12">
          <a:extLst>
            <a:ext uri="{FF2B5EF4-FFF2-40B4-BE49-F238E27FC236}">
              <a16:creationId xmlns:a16="http://schemas.microsoft.com/office/drawing/2014/main" id="{00000000-0008-0000-0B00-00000D000000}"/>
            </a:ext>
          </a:extLst>
        </xdr:cNvPr>
        <xdr:cNvSpPr txBox="1"/>
      </xdr:nvSpPr>
      <xdr:spPr>
        <a:xfrm>
          <a:off x="6402389" y="9331325"/>
          <a:ext cx="246062" cy="222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800">
              <a:latin typeface="UD デジタル 教科書体 N-R" panose="02020400000000000000" pitchFamily="17" charset="-128"/>
              <a:ea typeface="UD デジタル 教科書体 N-R" panose="02020400000000000000" pitchFamily="17" charset="-128"/>
            </a:rPr>
            <a:t>名</a:t>
          </a:r>
        </a:p>
      </xdr:txBody>
    </xdr:sp>
    <xdr:clientData/>
  </xdr:twoCellAnchor>
  <xdr:twoCellAnchor>
    <xdr:from>
      <xdr:col>19</xdr:col>
      <xdr:colOff>149226</xdr:colOff>
      <xdr:row>65</xdr:row>
      <xdr:rowOff>31750</xdr:rowOff>
    </xdr:from>
    <xdr:to>
      <xdr:col>20</xdr:col>
      <xdr:colOff>30163</xdr:colOff>
      <xdr:row>66</xdr:row>
      <xdr:rowOff>0</xdr:rowOff>
    </xdr:to>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7134226" y="7699375"/>
          <a:ext cx="246062"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800">
              <a:latin typeface="UD デジタル 教科書体 N-R" panose="02020400000000000000" pitchFamily="17" charset="-128"/>
              <a:ea typeface="UD デジタル 教科書体 N-R" panose="02020400000000000000" pitchFamily="17" charset="-128"/>
            </a:rPr>
            <a:t>名</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56</xdr:col>
      <xdr:colOff>38186</xdr:colOff>
      <xdr:row>0</xdr:row>
      <xdr:rowOff>45027</xdr:rowOff>
    </xdr:from>
    <xdr:to>
      <xdr:col>82</xdr:col>
      <xdr:colOff>142875</xdr:colOff>
      <xdr:row>4</xdr:row>
      <xdr:rowOff>109826</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3173161" y="45027"/>
          <a:ext cx="5495839" cy="807749"/>
        </a:xfrm>
        <a:prstGeom prst="rect">
          <a:avLst/>
        </a:prstGeom>
        <a:solidFill>
          <a:schemeClr val="bg1">
            <a:lumMod val="9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rPr>
            <a:t>【</a:t>
          </a:r>
          <a:r>
            <a:rPr kumimoji="1" lang="ja-JP" altLang="en-US" sz="1000" b="1">
              <a:solidFill>
                <a:sysClr val="windowText" lastClr="000000"/>
              </a:solidFill>
            </a:rPr>
            <a:t>お問合せ・提出先</a:t>
          </a:r>
          <a:r>
            <a:rPr kumimoji="1" lang="en-US" altLang="ja-JP" sz="1000" b="1">
              <a:solidFill>
                <a:sysClr val="windowText" lastClr="000000"/>
              </a:solidFill>
            </a:rPr>
            <a:t>】</a:t>
          </a:r>
        </a:p>
        <a:p>
          <a:r>
            <a:rPr kumimoji="1" lang="ja-JP" altLang="en-US" sz="1000">
              <a:solidFill>
                <a:sysClr val="windowText" lastClr="000000"/>
              </a:solidFill>
            </a:rPr>
            <a:t>電 話： </a:t>
          </a:r>
          <a:r>
            <a:rPr kumimoji="1" lang="en-US" altLang="ja-JP" sz="1000">
              <a:solidFill>
                <a:sysClr val="windowText" lastClr="000000"/>
              </a:solidFill>
            </a:rPr>
            <a:t>0957-25-9111</a:t>
          </a:r>
          <a:r>
            <a:rPr kumimoji="1" lang="ja-JP" altLang="en-US" sz="1000">
              <a:solidFill>
                <a:sysClr val="windowText" lastClr="000000"/>
              </a:solidFill>
            </a:rPr>
            <a:t> （</a:t>
          </a:r>
          <a:r>
            <a:rPr kumimoji="1" lang="en-US" altLang="ja-JP" sz="1000">
              <a:solidFill>
                <a:sysClr val="windowText" lastClr="000000"/>
              </a:solidFill>
            </a:rPr>
            <a:t>8</a:t>
          </a:r>
          <a:r>
            <a:rPr kumimoji="1" lang="ja-JP" altLang="en-US" sz="1000">
              <a:solidFill>
                <a:sysClr val="windowText" lastClr="000000"/>
              </a:solidFill>
            </a:rPr>
            <a:t>：</a:t>
          </a:r>
          <a:r>
            <a:rPr kumimoji="1" lang="en-US" altLang="ja-JP" sz="1000">
              <a:solidFill>
                <a:sysClr val="windowText" lastClr="000000"/>
              </a:solidFill>
            </a:rPr>
            <a:t>30</a:t>
          </a:r>
          <a:r>
            <a:rPr kumimoji="1" lang="ja-JP" altLang="en-US" sz="1000">
              <a:solidFill>
                <a:sysClr val="windowText" lastClr="000000"/>
              </a:solidFill>
            </a:rPr>
            <a:t>～</a:t>
          </a:r>
          <a:r>
            <a:rPr kumimoji="1" lang="en-US" altLang="ja-JP" sz="1000">
              <a:solidFill>
                <a:sysClr val="windowText" lastClr="000000"/>
              </a:solidFill>
            </a:rPr>
            <a:t>17</a:t>
          </a:r>
          <a:r>
            <a:rPr kumimoji="1" lang="ja-JP" altLang="en-US" sz="1000">
              <a:solidFill>
                <a:sysClr val="windowText" lastClr="000000"/>
              </a:solidFill>
            </a:rPr>
            <a:t>：</a:t>
          </a:r>
          <a:r>
            <a:rPr kumimoji="1" lang="en-US" altLang="ja-JP" sz="1000">
              <a:solidFill>
                <a:sysClr val="windowText" lastClr="000000"/>
              </a:solidFill>
            </a:rPr>
            <a:t>15</a:t>
          </a:r>
          <a:r>
            <a:rPr kumimoji="1" lang="ja-JP" altLang="en-US" sz="1000">
              <a:solidFill>
                <a:sysClr val="windowText" lastClr="000000"/>
              </a:solidFill>
            </a:rPr>
            <a:t>）</a:t>
          </a:r>
          <a:endParaRPr kumimoji="1" lang="en-US" altLang="ja-JP" sz="1000">
            <a:solidFill>
              <a:sysClr val="windowText" lastClr="000000"/>
            </a:solidFill>
          </a:endParaRPr>
        </a:p>
        <a:p>
          <a:r>
            <a:rPr kumimoji="1" lang="ja-JP" altLang="en-US" sz="1000">
              <a:solidFill>
                <a:sysClr val="windowText" lastClr="000000"/>
              </a:solidFill>
            </a:rPr>
            <a:t> </a:t>
          </a:r>
          <a:r>
            <a:rPr kumimoji="1" lang="en-US" altLang="ja-JP" sz="1000">
              <a:solidFill>
                <a:sysClr val="windowText" lastClr="000000"/>
              </a:solidFill>
            </a:rPr>
            <a:t>F</a:t>
          </a:r>
          <a:r>
            <a:rPr kumimoji="1" lang="ja-JP" altLang="en-US" sz="1000">
              <a:solidFill>
                <a:sysClr val="windowText" lastClr="000000"/>
              </a:solidFill>
            </a:rPr>
            <a:t> </a:t>
          </a:r>
          <a:r>
            <a:rPr kumimoji="1" lang="en-US" altLang="ja-JP" sz="1000">
              <a:solidFill>
                <a:sysClr val="windowText" lastClr="000000"/>
              </a:solidFill>
            </a:rPr>
            <a:t>A</a:t>
          </a:r>
          <a:r>
            <a:rPr kumimoji="1" lang="ja-JP" altLang="en-US" sz="1000">
              <a:solidFill>
                <a:sysClr val="windowText" lastClr="000000"/>
              </a:solidFill>
            </a:rPr>
            <a:t> </a:t>
          </a:r>
          <a:r>
            <a:rPr kumimoji="1" lang="en-US" altLang="ja-JP" sz="1000">
              <a:solidFill>
                <a:sysClr val="windowText" lastClr="000000"/>
              </a:solidFill>
            </a:rPr>
            <a:t>X</a:t>
          </a:r>
          <a:r>
            <a:rPr kumimoji="1" lang="ja-JP" altLang="en-US" sz="1000">
              <a:solidFill>
                <a:sysClr val="windowText" lastClr="000000"/>
              </a:solidFill>
            </a:rPr>
            <a:t>： </a:t>
          </a:r>
          <a:r>
            <a:rPr kumimoji="1" lang="en-US" altLang="ja-JP" sz="1000">
              <a:solidFill>
                <a:sysClr val="windowText" lastClr="000000"/>
              </a:solidFill>
            </a:rPr>
            <a:t>0957-25-9115</a:t>
          </a:r>
        </a:p>
        <a:p>
          <a:r>
            <a:rPr kumimoji="1" lang="en-US" altLang="ja-JP" sz="1000">
              <a:solidFill>
                <a:sysClr val="windowText" lastClr="000000"/>
              </a:solidFill>
            </a:rPr>
            <a:t>E-mail</a:t>
          </a:r>
          <a:r>
            <a:rPr kumimoji="1" lang="ja-JP" altLang="en-US" sz="1000">
              <a:solidFill>
                <a:sysClr val="windowText" lastClr="000000"/>
              </a:solidFill>
            </a:rPr>
            <a:t>： </a:t>
          </a:r>
          <a:r>
            <a:rPr kumimoji="1" lang="en-US" altLang="ja-JP" sz="1000">
              <a:solidFill>
                <a:srgbClr val="FF0000"/>
              </a:solidFill>
            </a:rPr>
            <a:t>isahaya-sui@niye.go.jp</a:t>
          </a:r>
          <a:endParaRPr kumimoji="1" lang="ja-JP" altLang="en-US" sz="10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36</xdr:row>
          <xdr:rowOff>161925</xdr:rowOff>
        </xdr:from>
        <xdr:to>
          <xdr:col>2</xdr:col>
          <xdr:colOff>76200</xdr:colOff>
          <xdr:row>38</xdr:row>
          <xdr:rowOff>19050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C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37</xdr:row>
          <xdr:rowOff>161925</xdr:rowOff>
        </xdr:from>
        <xdr:to>
          <xdr:col>2</xdr:col>
          <xdr:colOff>66675</xdr:colOff>
          <xdr:row>39</xdr:row>
          <xdr:rowOff>19050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C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49</xdr:col>
      <xdr:colOff>25978</xdr:colOff>
      <xdr:row>0</xdr:row>
      <xdr:rowOff>49068</xdr:rowOff>
    </xdr:from>
    <xdr:ext cx="1331337" cy="435841"/>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11665528" y="49068"/>
          <a:ext cx="1331337" cy="435841"/>
        </a:xfrm>
        <a:prstGeom prst="rect">
          <a:avLst/>
        </a:prstGeom>
        <a:solidFill>
          <a:schemeClr val="accent6">
            <a:lumMod val="20000"/>
            <a:lumOff val="80000"/>
          </a:schemeClr>
        </a:solidFill>
        <a:ln w="12700">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50" b="1">
              <a:solidFill>
                <a:srgbClr val="FF0000"/>
              </a:solidFill>
            </a:rPr>
            <a:t>２ヵ月前</a:t>
          </a:r>
          <a:r>
            <a:rPr kumimoji="1" lang="ja-JP" altLang="en-US" sz="800" b="1">
              <a:solidFill>
                <a:srgbClr val="FF0000"/>
              </a:solidFill>
            </a:rPr>
            <a:t>までに</a:t>
          </a:r>
          <a:r>
            <a:rPr kumimoji="1" lang="ja-JP" altLang="en-US" sz="1050" b="1">
              <a:solidFill>
                <a:srgbClr val="FF0000"/>
              </a:solidFill>
            </a:rPr>
            <a:t>提出</a:t>
          </a:r>
        </a:p>
      </xdr:txBody>
    </xdr:sp>
    <xdr:clientData/>
  </xdr:oneCellAnchor>
  <xdr:twoCellAnchor editAs="oneCell">
    <xdr:from>
      <xdr:col>2</xdr:col>
      <xdr:colOff>45458</xdr:colOff>
      <xdr:row>19</xdr:row>
      <xdr:rowOff>8660</xdr:rowOff>
    </xdr:from>
    <xdr:to>
      <xdr:col>3</xdr:col>
      <xdr:colOff>133779</xdr:colOff>
      <xdr:row>20</xdr:row>
      <xdr:rowOff>97704</xdr:rowOff>
    </xdr:to>
    <xdr:pic>
      <xdr:nvPicPr>
        <xdr:cNvPr id="7" name="図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58" y="3656735"/>
          <a:ext cx="278821" cy="289069"/>
        </a:xfrm>
        <a:prstGeom prst="rect">
          <a:avLst/>
        </a:prstGeom>
      </xdr:spPr>
    </xdr:pic>
    <xdr:clientData/>
  </xdr:twoCellAnchor>
  <xdr:twoCellAnchor editAs="oneCell">
    <xdr:from>
      <xdr:col>2</xdr:col>
      <xdr:colOff>56915</xdr:colOff>
      <xdr:row>23</xdr:row>
      <xdr:rowOff>164522</xdr:rowOff>
    </xdr:from>
    <xdr:to>
      <xdr:col>3</xdr:col>
      <xdr:colOff>132051</xdr:colOff>
      <xdr:row>25</xdr:row>
      <xdr:rowOff>42443</xdr:rowOff>
    </xdr:to>
    <xdr:pic>
      <xdr:nvPicPr>
        <xdr:cNvPr id="8" name="図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7915" y="4612697"/>
          <a:ext cx="265636" cy="27797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19050</xdr:colOff>
          <xdr:row>12</xdr:row>
          <xdr:rowOff>57150</xdr:rowOff>
        </xdr:from>
        <xdr:to>
          <xdr:col>17</xdr:col>
          <xdr:colOff>133350</xdr:colOff>
          <xdr:row>13</xdr:row>
          <xdr:rowOff>123825</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0C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12</xdr:row>
          <xdr:rowOff>66675</xdr:rowOff>
        </xdr:from>
        <xdr:to>
          <xdr:col>30</xdr:col>
          <xdr:colOff>123825</xdr:colOff>
          <xdr:row>13</xdr:row>
          <xdr:rowOff>133350</xdr:rowOff>
        </xdr:to>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0C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36</xdr:row>
          <xdr:rowOff>76200</xdr:rowOff>
        </xdr:from>
        <xdr:to>
          <xdr:col>23</xdr:col>
          <xdr:colOff>180975</xdr:colOff>
          <xdr:row>37</xdr:row>
          <xdr:rowOff>85725</xdr:rowOff>
        </xdr:to>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0C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41</xdr:row>
          <xdr:rowOff>171450</xdr:rowOff>
        </xdr:from>
        <xdr:to>
          <xdr:col>33</xdr:col>
          <xdr:colOff>85725</xdr:colOff>
          <xdr:row>43</xdr:row>
          <xdr:rowOff>28575</xdr:rowOff>
        </xdr:to>
        <xdr:sp macro="" textlink="">
          <xdr:nvSpPr>
            <xdr:cNvPr id="80905" name="Check Box 9" hidden="1">
              <a:extLst>
                <a:ext uri="{63B3BB69-23CF-44E3-9099-C40C66FF867C}">
                  <a14:compatExt spid="_x0000_s80905"/>
                </a:ext>
                <a:ext uri="{FF2B5EF4-FFF2-40B4-BE49-F238E27FC236}">
                  <a16:creationId xmlns:a16="http://schemas.microsoft.com/office/drawing/2014/main" id="{00000000-0008-0000-0C00-00000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40</xdr:row>
          <xdr:rowOff>171450</xdr:rowOff>
        </xdr:from>
        <xdr:to>
          <xdr:col>33</xdr:col>
          <xdr:colOff>76200</xdr:colOff>
          <xdr:row>42</xdr:row>
          <xdr:rowOff>19050</xdr:rowOff>
        </xdr:to>
        <xdr:sp macro="" textlink="">
          <xdr:nvSpPr>
            <xdr:cNvPr id="80906" name="Check Box 10" hidden="1">
              <a:extLst>
                <a:ext uri="{63B3BB69-23CF-44E3-9099-C40C66FF867C}">
                  <a14:compatExt spid="_x0000_s80906"/>
                </a:ext>
                <a:ext uri="{FF2B5EF4-FFF2-40B4-BE49-F238E27FC236}">
                  <a16:creationId xmlns:a16="http://schemas.microsoft.com/office/drawing/2014/main" id="{00000000-0008-0000-0C00-00000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19050</xdr:colOff>
      <xdr:row>0</xdr:row>
      <xdr:rowOff>0</xdr:rowOff>
    </xdr:from>
    <xdr:to>
      <xdr:col>37</xdr:col>
      <xdr:colOff>138927</xdr:colOff>
      <xdr:row>3</xdr:row>
      <xdr:rowOff>150881</xdr:rowOff>
    </xdr:to>
    <xdr:sp macro="" textlink="">
      <xdr:nvSpPr>
        <xdr:cNvPr id="16" name="テキスト ボックス 15">
          <a:extLst>
            <a:ext uri="{FF2B5EF4-FFF2-40B4-BE49-F238E27FC236}">
              <a16:creationId xmlns:a16="http://schemas.microsoft.com/office/drawing/2014/main" id="{00000000-0008-0000-0C00-000010000000}"/>
            </a:ext>
          </a:extLst>
        </xdr:cNvPr>
        <xdr:cNvSpPr txBox="1"/>
      </xdr:nvSpPr>
      <xdr:spPr>
        <a:xfrm>
          <a:off x="6419850" y="0"/>
          <a:ext cx="2424927" cy="703331"/>
        </a:xfrm>
        <a:prstGeom prst="rect">
          <a:avLst/>
        </a:prstGeom>
        <a:solidFill>
          <a:schemeClr val="accent6">
            <a:lumMod val="20000"/>
            <a:lumOff val="80000"/>
          </a:schemeClr>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赤字の箇所と赤塗りつぶしのプルダウン選択・☑を、確認・ご記入ください</a:t>
          </a:r>
        </a:p>
      </xdr:txBody>
    </xdr:sp>
    <xdr:clientData/>
  </xdr:twoCellAnchor>
  <xdr:twoCellAnchor>
    <xdr:from>
      <xdr:col>3</xdr:col>
      <xdr:colOff>123825</xdr:colOff>
      <xdr:row>20</xdr:row>
      <xdr:rowOff>161925</xdr:rowOff>
    </xdr:from>
    <xdr:to>
      <xdr:col>9</xdr:col>
      <xdr:colOff>66675</xdr:colOff>
      <xdr:row>24</xdr:row>
      <xdr:rowOff>129540</xdr:rowOff>
    </xdr:to>
    <xdr:sp macro="" textlink="">
      <xdr:nvSpPr>
        <xdr:cNvPr id="17" name="吹き出し: 線 16">
          <a:extLst>
            <a:ext uri="{FF2B5EF4-FFF2-40B4-BE49-F238E27FC236}">
              <a16:creationId xmlns:a16="http://schemas.microsoft.com/office/drawing/2014/main" id="{00000000-0008-0000-0C00-000011000000}"/>
            </a:ext>
          </a:extLst>
        </xdr:cNvPr>
        <xdr:cNvSpPr/>
      </xdr:nvSpPr>
      <xdr:spPr>
        <a:xfrm>
          <a:off x="695325" y="4010025"/>
          <a:ext cx="1466850" cy="767715"/>
        </a:xfrm>
        <a:prstGeom prst="borderCallout1">
          <a:avLst>
            <a:gd name="adj1" fmla="val -546"/>
            <a:gd name="adj2" fmla="val 74675"/>
            <a:gd name="adj3" fmla="val -23604"/>
            <a:gd name="adj4" fmla="val 75153"/>
          </a:avLst>
        </a:prstGeom>
        <a:solidFill>
          <a:schemeClr val="accent6">
            <a:lumMod val="20000"/>
            <a:lumOff val="80000"/>
          </a:schemeClr>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kumimoji="1" lang="ja-JP" altLang="en-US" sz="900">
              <a:solidFill>
                <a:srgbClr val="FF0000"/>
              </a:solidFill>
            </a:rPr>
            <a:t>自然の家マイクロバス送迎を申し込まれた場合は、詳しい昇降場所を記載ください</a:t>
          </a:r>
          <a:endParaRPr kumimoji="1" lang="en-US" altLang="ja-JP" sz="900">
            <a:solidFill>
              <a:srgbClr val="FF0000"/>
            </a:solidFill>
          </a:endParaRPr>
        </a:p>
      </xdr:txBody>
    </xdr:sp>
    <xdr:clientData/>
  </xdr:twoCellAnchor>
  <xdr:twoCellAnchor>
    <xdr:from>
      <xdr:col>22</xdr:col>
      <xdr:colOff>142875</xdr:colOff>
      <xdr:row>14</xdr:row>
      <xdr:rowOff>9525</xdr:rowOff>
    </xdr:from>
    <xdr:to>
      <xdr:col>29</xdr:col>
      <xdr:colOff>11430</xdr:colOff>
      <xdr:row>21</xdr:row>
      <xdr:rowOff>49530</xdr:rowOff>
    </xdr:to>
    <xdr:sp macro="" textlink="">
      <xdr:nvSpPr>
        <xdr:cNvPr id="18" name="吹き出し: 線 17">
          <a:extLst>
            <a:ext uri="{FF2B5EF4-FFF2-40B4-BE49-F238E27FC236}">
              <a16:creationId xmlns:a16="http://schemas.microsoft.com/office/drawing/2014/main" id="{00000000-0008-0000-0C00-000012000000}"/>
            </a:ext>
          </a:extLst>
        </xdr:cNvPr>
        <xdr:cNvSpPr/>
      </xdr:nvSpPr>
      <xdr:spPr>
        <a:xfrm>
          <a:off x="5400675" y="2628900"/>
          <a:ext cx="1468755" cy="1468755"/>
        </a:xfrm>
        <a:prstGeom prst="borderCallout1">
          <a:avLst>
            <a:gd name="adj1" fmla="val 15194"/>
            <a:gd name="adj2" fmla="val 83"/>
            <a:gd name="adj3" fmla="val 40504"/>
            <a:gd name="adj4" fmla="val -11740"/>
          </a:avLst>
        </a:prstGeom>
        <a:solidFill>
          <a:schemeClr val="accent6">
            <a:lumMod val="20000"/>
            <a:lumOff val="80000"/>
          </a:schemeClr>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kumimoji="1" lang="ja-JP" altLang="en-US" sz="900">
              <a:solidFill>
                <a:srgbClr val="FF0000"/>
              </a:solidFill>
            </a:rPr>
            <a:t>「ｵﾘｴﾝﾃｰﾘﾝｸﾞ」「ｳｫｰｸﾗﾘｰ」「森のﾊｳｽ作り」「ﾌｨｰﾙﾄﾞﾋﾞﾝｺﾞ」「ｸﾞﾘｰﾝｱﾄﾞﾍﾞﾝﾁｬｰ」「室内ｵﾘｴﾝﾃｰﾘﾝｸﾞ」の場合、グループ数をご記入ください</a:t>
          </a:r>
          <a:endParaRPr kumimoji="1" lang="en-US" altLang="ja-JP" sz="9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rgbClr val="FF0000"/>
              </a:solidFill>
              <a:effectLst/>
              <a:latin typeface="+mn-lt"/>
              <a:ea typeface="+mn-ea"/>
              <a:cs typeface="+mn-cs"/>
            </a:rPr>
            <a:t>また、野外活動の際は、当日「計画書」をご持参ください</a:t>
          </a:r>
          <a:endParaRPr kumimoji="1" lang="en-US" altLang="ja-JP" sz="900">
            <a:solidFill>
              <a:srgbClr val="FF0000"/>
            </a:solidFill>
          </a:endParaRPr>
        </a:p>
      </xdr:txBody>
    </xdr:sp>
    <xdr:clientData/>
  </xdr:twoCellAnchor>
  <xdr:twoCellAnchor>
    <xdr:from>
      <xdr:col>31</xdr:col>
      <xdr:colOff>19050</xdr:colOff>
      <xdr:row>20</xdr:row>
      <xdr:rowOff>95250</xdr:rowOff>
    </xdr:from>
    <xdr:to>
      <xdr:col>37</xdr:col>
      <xdr:colOff>85725</xdr:colOff>
      <xdr:row>26</xdr:row>
      <xdr:rowOff>57151</xdr:rowOff>
    </xdr:to>
    <xdr:sp macro="" textlink="">
      <xdr:nvSpPr>
        <xdr:cNvPr id="19" name="吹き出し: 線 18">
          <a:extLst>
            <a:ext uri="{FF2B5EF4-FFF2-40B4-BE49-F238E27FC236}">
              <a16:creationId xmlns:a16="http://schemas.microsoft.com/office/drawing/2014/main" id="{00000000-0008-0000-0C00-000013000000}"/>
            </a:ext>
          </a:extLst>
        </xdr:cNvPr>
        <xdr:cNvSpPr/>
      </xdr:nvSpPr>
      <xdr:spPr>
        <a:xfrm>
          <a:off x="7334250" y="3943350"/>
          <a:ext cx="1457325" cy="1162051"/>
        </a:xfrm>
        <a:prstGeom prst="borderCallout1">
          <a:avLst>
            <a:gd name="adj1" fmla="val 52315"/>
            <a:gd name="adj2" fmla="val 1686"/>
            <a:gd name="adj3" fmla="val 41856"/>
            <a:gd name="adj4" fmla="val -15547"/>
          </a:avLst>
        </a:prstGeom>
        <a:solidFill>
          <a:schemeClr val="accent6">
            <a:lumMod val="20000"/>
            <a:lumOff val="80000"/>
          </a:schemeClr>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kumimoji="1" lang="ja-JP" altLang="en-US" sz="900">
              <a:solidFill>
                <a:srgbClr val="FF0000"/>
              </a:solidFill>
            </a:rPr>
            <a:t>「焼き板」「プラホビー」「ペンダント」「丸太のコースター」「葉っぱのｽﾀﾝﾌﾟ」は教材費がかかります。「食事・教材注文書」に必要数をご記入ください</a:t>
          </a:r>
        </a:p>
      </xdr:txBody>
    </xdr:sp>
    <xdr:clientData/>
  </xdr:twoCellAnchor>
  <xdr:twoCellAnchor>
    <xdr:from>
      <xdr:col>44</xdr:col>
      <xdr:colOff>38100</xdr:colOff>
      <xdr:row>18</xdr:row>
      <xdr:rowOff>123825</xdr:rowOff>
    </xdr:from>
    <xdr:to>
      <xdr:col>49</xdr:col>
      <xdr:colOff>171451</xdr:colOff>
      <xdr:row>23</xdr:row>
      <xdr:rowOff>123825</xdr:rowOff>
    </xdr:to>
    <xdr:sp macro="" textlink="">
      <xdr:nvSpPr>
        <xdr:cNvPr id="20" name="吹き出し: 線 19">
          <a:extLst>
            <a:ext uri="{FF2B5EF4-FFF2-40B4-BE49-F238E27FC236}">
              <a16:creationId xmlns:a16="http://schemas.microsoft.com/office/drawing/2014/main" id="{00000000-0008-0000-0C00-000014000000}"/>
            </a:ext>
          </a:extLst>
        </xdr:cNvPr>
        <xdr:cNvSpPr/>
      </xdr:nvSpPr>
      <xdr:spPr>
        <a:xfrm>
          <a:off x="10534650" y="3571875"/>
          <a:ext cx="1276351" cy="1000125"/>
        </a:xfrm>
        <a:prstGeom prst="borderCallout1">
          <a:avLst>
            <a:gd name="adj1" fmla="val 14203"/>
            <a:gd name="adj2" fmla="val -1728"/>
            <a:gd name="adj3" fmla="val -11479"/>
            <a:gd name="adj4" fmla="val -14408"/>
          </a:avLst>
        </a:prstGeom>
        <a:solidFill>
          <a:schemeClr val="accent6">
            <a:lumMod val="20000"/>
            <a:lumOff val="80000"/>
          </a:schemeClr>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kumimoji="1" lang="ja-JP" altLang="en-US" sz="900">
              <a:solidFill>
                <a:srgbClr val="FF0000"/>
              </a:solidFill>
            </a:rPr>
            <a:t>天体観測（講師希望）の場合は、有料となります。講師希望の場合、雨天時は室内で「星のお話し」になります</a:t>
          </a:r>
        </a:p>
      </xdr:txBody>
    </xdr:sp>
    <xdr:clientData/>
  </xdr:twoCellAnchor>
  <xdr:twoCellAnchor>
    <xdr:from>
      <xdr:col>9</xdr:col>
      <xdr:colOff>9525</xdr:colOff>
      <xdr:row>26</xdr:row>
      <xdr:rowOff>47625</xdr:rowOff>
    </xdr:from>
    <xdr:to>
      <xdr:col>15</xdr:col>
      <xdr:colOff>95250</xdr:colOff>
      <xdr:row>31</xdr:row>
      <xdr:rowOff>22859</xdr:rowOff>
    </xdr:to>
    <xdr:sp macro="" textlink="">
      <xdr:nvSpPr>
        <xdr:cNvPr id="21" name="吹き出し: 線 20">
          <a:extLst>
            <a:ext uri="{FF2B5EF4-FFF2-40B4-BE49-F238E27FC236}">
              <a16:creationId xmlns:a16="http://schemas.microsoft.com/office/drawing/2014/main" id="{00000000-0008-0000-0C00-000015000000}"/>
            </a:ext>
          </a:extLst>
        </xdr:cNvPr>
        <xdr:cNvSpPr/>
      </xdr:nvSpPr>
      <xdr:spPr>
        <a:xfrm>
          <a:off x="2105025" y="5095875"/>
          <a:ext cx="1457325" cy="975359"/>
        </a:xfrm>
        <a:prstGeom prst="borderCallout1">
          <a:avLst>
            <a:gd name="adj1" fmla="val 10840"/>
            <a:gd name="adj2" fmla="val -275"/>
            <a:gd name="adj3" fmla="val 25616"/>
            <a:gd name="adj4" fmla="val -11624"/>
          </a:avLst>
        </a:prstGeom>
        <a:solidFill>
          <a:schemeClr val="accent6">
            <a:lumMod val="20000"/>
            <a:lumOff val="80000"/>
          </a:schemeClr>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kumimoji="1" lang="ja-JP" altLang="en-US" sz="900">
              <a:solidFill>
                <a:srgbClr val="FF0000"/>
              </a:solidFill>
            </a:rPr>
            <a:t>・野外炊事は設備使用料が必要となります。</a:t>
          </a:r>
          <a:endParaRPr kumimoji="1" lang="en-US" altLang="ja-JP" sz="900">
            <a:solidFill>
              <a:srgbClr val="FF0000"/>
            </a:solidFill>
          </a:endParaRPr>
        </a:p>
        <a:p>
          <a:pPr algn="l"/>
          <a:r>
            <a:rPr kumimoji="1" lang="ja-JP" altLang="en-US" sz="900">
              <a:solidFill>
                <a:srgbClr val="FF0000"/>
              </a:solidFill>
            </a:rPr>
            <a:t>・野外炊事の際は持参物がありますので、ご注意ください。</a:t>
          </a:r>
          <a:endParaRPr kumimoji="1" lang="en-US" altLang="ja-JP" sz="900">
            <a:solidFill>
              <a:srgbClr val="FF0000"/>
            </a:solidFill>
          </a:endParaRPr>
        </a:p>
        <a:p>
          <a:pPr algn="l"/>
          <a:endParaRPr kumimoji="1" lang="ja-JP" altLang="en-US" sz="900">
            <a:solidFill>
              <a:srgbClr val="FF0000"/>
            </a:solidFill>
          </a:endParaRPr>
        </a:p>
      </xdr:txBody>
    </xdr:sp>
    <xdr:clientData/>
  </xdr:twoCellAnchor>
  <xdr:twoCellAnchor>
    <xdr:from>
      <xdr:col>11</xdr:col>
      <xdr:colOff>38100</xdr:colOff>
      <xdr:row>31</xdr:row>
      <xdr:rowOff>76200</xdr:rowOff>
    </xdr:from>
    <xdr:to>
      <xdr:col>17</xdr:col>
      <xdr:colOff>123825</xdr:colOff>
      <xdr:row>36</xdr:row>
      <xdr:rowOff>51434</xdr:rowOff>
    </xdr:to>
    <xdr:sp macro="" textlink="">
      <xdr:nvSpPr>
        <xdr:cNvPr id="22" name="吹き出し: 線 21">
          <a:extLst>
            <a:ext uri="{FF2B5EF4-FFF2-40B4-BE49-F238E27FC236}">
              <a16:creationId xmlns:a16="http://schemas.microsoft.com/office/drawing/2014/main" id="{00000000-0008-0000-0C00-000016000000}"/>
            </a:ext>
          </a:extLst>
        </xdr:cNvPr>
        <xdr:cNvSpPr/>
      </xdr:nvSpPr>
      <xdr:spPr>
        <a:xfrm>
          <a:off x="2590800" y="6124575"/>
          <a:ext cx="1457325" cy="975359"/>
        </a:xfrm>
        <a:prstGeom prst="borderCallout1">
          <a:avLst>
            <a:gd name="adj1" fmla="val 17676"/>
            <a:gd name="adj2" fmla="val 99072"/>
            <a:gd name="adj3" fmla="val 4132"/>
            <a:gd name="adj4" fmla="val 113211"/>
          </a:avLst>
        </a:prstGeom>
        <a:solidFill>
          <a:schemeClr val="accent6">
            <a:lumMod val="20000"/>
            <a:lumOff val="80000"/>
          </a:schemeClr>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kumimoji="1" lang="ja-JP" altLang="en-US" sz="900">
              <a:solidFill>
                <a:srgbClr val="FF0000"/>
              </a:solidFill>
            </a:rPr>
            <a:t>食事は種別を選択し、「食事・教材注文書」に食事数（野外炊事の場合、グループ分け）をご記入ください</a:t>
          </a:r>
        </a:p>
      </xdr:txBody>
    </xdr:sp>
    <xdr:clientData/>
  </xdr:twoCellAnchor>
  <xdr:twoCellAnchor>
    <xdr:from>
      <xdr:col>33</xdr:col>
      <xdr:colOff>47625</xdr:colOff>
      <xdr:row>27</xdr:row>
      <xdr:rowOff>180975</xdr:rowOff>
    </xdr:from>
    <xdr:to>
      <xdr:col>38</xdr:col>
      <xdr:colOff>180975</xdr:colOff>
      <xdr:row>31</xdr:row>
      <xdr:rowOff>148590</xdr:rowOff>
    </xdr:to>
    <xdr:sp macro="" textlink="">
      <xdr:nvSpPr>
        <xdr:cNvPr id="23" name="吹き出し: 線 22">
          <a:extLst>
            <a:ext uri="{FF2B5EF4-FFF2-40B4-BE49-F238E27FC236}">
              <a16:creationId xmlns:a16="http://schemas.microsoft.com/office/drawing/2014/main" id="{00000000-0008-0000-0C00-000017000000}"/>
            </a:ext>
          </a:extLst>
        </xdr:cNvPr>
        <xdr:cNvSpPr/>
      </xdr:nvSpPr>
      <xdr:spPr>
        <a:xfrm>
          <a:off x="7820025" y="5429250"/>
          <a:ext cx="1466850" cy="767715"/>
        </a:xfrm>
        <a:prstGeom prst="borderCallout1">
          <a:avLst>
            <a:gd name="adj1" fmla="val 45360"/>
            <a:gd name="adj2" fmla="val 0"/>
            <a:gd name="adj3" fmla="val 49597"/>
            <a:gd name="adj4" fmla="val -23548"/>
          </a:avLst>
        </a:prstGeom>
        <a:solidFill>
          <a:schemeClr val="accent6">
            <a:lumMod val="20000"/>
            <a:lumOff val="80000"/>
          </a:schemeClr>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kumimoji="1" lang="ja-JP" altLang="en-US" sz="900">
              <a:solidFill>
                <a:srgbClr val="FF0000"/>
              </a:solidFill>
            </a:rPr>
            <a:t>自然の家マイクロバス送迎を申し込まれた場合は、詳しい昇降場所を記載ください</a:t>
          </a:r>
          <a:endParaRPr kumimoji="1" lang="en-US" altLang="ja-JP" sz="9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39</xdr:col>
          <xdr:colOff>19050</xdr:colOff>
          <xdr:row>7</xdr:row>
          <xdr:rowOff>152400</xdr:rowOff>
        </xdr:from>
        <xdr:to>
          <xdr:col>40</xdr:col>
          <xdr:colOff>38100</xdr:colOff>
          <xdr:row>9</xdr:row>
          <xdr:rowOff>28575</xdr:rowOff>
        </xdr:to>
        <xdr:sp macro="" textlink="">
          <xdr:nvSpPr>
            <xdr:cNvPr id="80907" name="Check Box 11" hidden="1">
              <a:extLst>
                <a:ext uri="{63B3BB69-23CF-44E3-9099-C40C66FF867C}">
                  <a14:compatExt spid="_x0000_s80907"/>
                </a:ext>
                <a:ext uri="{FF2B5EF4-FFF2-40B4-BE49-F238E27FC236}">
                  <a16:creationId xmlns:a16="http://schemas.microsoft.com/office/drawing/2014/main" id="{00000000-0008-0000-0C00-00000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8</xdr:row>
          <xdr:rowOff>152400</xdr:rowOff>
        </xdr:from>
        <xdr:to>
          <xdr:col>45</xdr:col>
          <xdr:colOff>38100</xdr:colOff>
          <xdr:row>10</xdr:row>
          <xdr:rowOff>28575</xdr:rowOff>
        </xdr:to>
        <xdr:sp macro="" textlink="">
          <xdr:nvSpPr>
            <xdr:cNvPr id="80908" name="Check Box 12" hidden="1">
              <a:extLst>
                <a:ext uri="{63B3BB69-23CF-44E3-9099-C40C66FF867C}">
                  <a14:compatExt spid="_x0000_s80908"/>
                </a:ext>
                <a:ext uri="{FF2B5EF4-FFF2-40B4-BE49-F238E27FC236}">
                  <a16:creationId xmlns:a16="http://schemas.microsoft.com/office/drawing/2014/main" id="{00000000-0008-0000-0C00-00000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xdr:row>
          <xdr:rowOff>152400</xdr:rowOff>
        </xdr:from>
        <xdr:to>
          <xdr:col>45</xdr:col>
          <xdr:colOff>38100</xdr:colOff>
          <xdr:row>11</xdr:row>
          <xdr:rowOff>28575</xdr:rowOff>
        </xdr:to>
        <xdr:sp macro="" textlink="">
          <xdr:nvSpPr>
            <xdr:cNvPr id="80909" name="Check Box 13" hidden="1">
              <a:extLst>
                <a:ext uri="{63B3BB69-23CF-44E3-9099-C40C66FF867C}">
                  <a14:compatExt spid="_x0000_s80909"/>
                </a:ext>
                <a:ext uri="{FF2B5EF4-FFF2-40B4-BE49-F238E27FC236}">
                  <a16:creationId xmlns:a16="http://schemas.microsoft.com/office/drawing/2014/main" id="{00000000-0008-0000-0C00-00000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6</xdr:row>
          <xdr:rowOff>161925</xdr:rowOff>
        </xdr:from>
        <xdr:to>
          <xdr:col>40</xdr:col>
          <xdr:colOff>38100</xdr:colOff>
          <xdr:row>8</xdr:row>
          <xdr:rowOff>38100</xdr:rowOff>
        </xdr:to>
        <xdr:sp macro="" textlink="">
          <xdr:nvSpPr>
            <xdr:cNvPr id="80910" name="Check Box 14" hidden="1">
              <a:extLst>
                <a:ext uri="{63B3BB69-23CF-44E3-9099-C40C66FF867C}">
                  <a14:compatExt spid="_x0000_s80910"/>
                </a:ext>
                <a:ext uri="{FF2B5EF4-FFF2-40B4-BE49-F238E27FC236}">
                  <a16:creationId xmlns:a16="http://schemas.microsoft.com/office/drawing/2014/main" id="{00000000-0008-0000-0C00-00000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36</xdr:row>
          <xdr:rowOff>161925</xdr:rowOff>
        </xdr:from>
        <xdr:to>
          <xdr:col>2</xdr:col>
          <xdr:colOff>76200</xdr:colOff>
          <xdr:row>38</xdr:row>
          <xdr:rowOff>19050</xdr:rowOff>
        </xdr:to>
        <xdr:sp macro="" textlink="">
          <xdr:nvSpPr>
            <xdr:cNvPr id="80914" name="Check Box 18" hidden="1">
              <a:extLst>
                <a:ext uri="{63B3BB69-23CF-44E3-9099-C40C66FF867C}">
                  <a14:compatExt spid="_x0000_s80914"/>
                </a:ext>
                <a:ext uri="{FF2B5EF4-FFF2-40B4-BE49-F238E27FC236}">
                  <a16:creationId xmlns:a16="http://schemas.microsoft.com/office/drawing/2014/main" id="{00000000-0008-0000-0C00-00001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37</xdr:row>
          <xdr:rowOff>161925</xdr:rowOff>
        </xdr:from>
        <xdr:to>
          <xdr:col>2</xdr:col>
          <xdr:colOff>66675</xdr:colOff>
          <xdr:row>39</xdr:row>
          <xdr:rowOff>19050</xdr:rowOff>
        </xdr:to>
        <xdr:sp macro="" textlink="">
          <xdr:nvSpPr>
            <xdr:cNvPr id="80915" name="Check Box 19" hidden="1">
              <a:extLst>
                <a:ext uri="{63B3BB69-23CF-44E3-9099-C40C66FF867C}">
                  <a14:compatExt spid="_x0000_s80915"/>
                </a:ext>
                <a:ext uri="{FF2B5EF4-FFF2-40B4-BE49-F238E27FC236}">
                  <a16:creationId xmlns:a16="http://schemas.microsoft.com/office/drawing/2014/main" id="{00000000-0008-0000-0C00-00001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37</xdr:row>
          <xdr:rowOff>85725</xdr:rowOff>
        </xdr:from>
        <xdr:to>
          <xdr:col>24</xdr:col>
          <xdr:colOff>47625</xdr:colOff>
          <xdr:row>38</xdr:row>
          <xdr:rowOff>133350</xdr:rowOff>
        </xdr:to>
        <xdr:sp macro="" textlink="">
          <xdr:nvSpPr>
            <xdr:cNvPr id="80916" name="Check Box 20" hidden="1">
              <a:extLst>
                <a:ext uri="{63B3BB69-23CF-44E3-9099-C40C66FF867C}">
                  <a14:compatExt spid="_x0000_s80916"/>
                </a:ext>
                <a:ext uri="{FF2B5EF4-FFF2-40B4-BE49-F238E27FC236}">
                  <a16:creationId xmlns:a16="http://schemas.microsoft.com/office/drawing/2014/main" id="{00000000-0008-0000-0C00-00001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xdr:oneCellAnchor>
    <xdr:from>
      <xdr:col>16</xdr:col>
      <xdr:colOff>349251</xdr:colOff>
      <xdr:row>1</xdr:row>
      <xdr:rowOff>111127</xdr:rowOff>
    </xdr:from>
    <xdr:ext cx="1348312" cy="307068"/>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197601" y="111127"/>
          <a:ext cx="1348312" cy="307068"/>
        </a:xfrm>
        <a:prstGeom prst="rect">
          <a:avLst/>
        </a:prstGeom>
        <a:solidFill>
          <a:schemeClr val="accent6">
            <a:lumMod val="20000"/>
            <a:lumOff val="80000"/>
          </a:schemeClr>
        </a:solidFill>
        <a:ln w="12700">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50" b="1">
              <a:solidFill>
                <a:srgbClr val="FF0000"/>
              </a:solidFill>
            </a:rPr>
            <a:t>２ヵ月前</a:t>
          </a:r>
          <a:r>
            <a:rPr kumimoji="1" lang="ja-JP" altLang="en-US" sz="800" b="1">
              <a:solidFill>
                <a:srgbClr val="FF0000"/>
              </a:solidFill>
            </a:rPr>
            <a:t>までに</a:t>
          </a:r>
          <a:r>
            <a:rPr kumimoji="1" lang="ja-JP" altLang="en-US" sz="1050" b="1">
              <a:solidFill>
                <a:srgbClr val="FF0000"/>
              </a:solidFill>
            </a:rPr>
            <a:t>提出</a:t>
          </a:r>
        </a:p>
      </xdr:txBody>
    </xdr:sp>
    <xdr:clientData/>
  </xdr:oneCellAnchor>
  <mc:AlternateContent xmlns:mc="http://schemas.openxmlformats.org/markup-compatibility/2006">
    <mc:Choice xmlns:a14="http://schemas.microsoft.com/office/drawing/2010/main" Requires="a14">
      <xdr:twoCellAnchor editAs="oneCell">
        <xdr:from>
          <xdr:col>4</xdr:col>
          <xdr:colOff>57150</xdr:colOff>
          <xdr:row>16</xdr:row>
          <xdr:rowOff>190500</xdr:rowOff>
        </xdr:from>
        <xdr:to>
          <xdr:col>4</xdr:col>
          <xdr:colOff>285750</xdr:colOff>
          <xdr:row>18</xdr:row>
          <xdr:rowOff>9525</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D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xdr:row>
          <xdr:rowOff>200025</xdr:rowOff>
        </xdr:from>
        <xdr:to>
          <xdr:col>5</xdr:col>
          <xdr:colOff>285750</xdr:colOff>
          <xdr:row>17</xdr:row>
          <xdr:rowOff>171450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D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16</xdr:row>
          <xdr:rowOff>180975</xdr:rowOff>
        </xdr:from>
        <xdr:to>
          <xdr:col>7</xdr:col>
          <xdr:colOff>285750</xdr:colOff>
          <xdr:row>18</xdr:row>
          <xdr:rowOff>9525</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D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17</xdr:row>
          <xdr:rowOff>9525</xdr:rowOff>
        </xdr:from>
        <xdr:to>
          <xdr:col>8</xdr:col>
          <xdr:colOff>285750</xdr:colOff>
          <xdr:row>17</xdr:row>
          <xdr:rowOff>171450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D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39689</xdr:colOff>
      <xdr:row>3</xdr:row>
      <xdr:rowOff>22860</xdr:rowOff>
    </xdr:from>
    <xdr:to>
      <xdr:col>20</xdr:col>
      <xdr:colOff>214314</xdr:colOff>
      <xdr:row>8</xdr:row>
      <xdr:rowOff>52070</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4802189" y="508635"/>
          <a:ext cx="2708275" cy="1057910"/>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b="1">
              <a:solidFill>
                <a:sysClr val="windowText" lastClr="000000"/>
              </a:solidFill>
            </a:rPr>
            <a:t>【</a:t>
          </a:r>
          <a:r>
            <a:rPr kumimoji="1" lang="ja-JP" altLang="en-US" sz="800" b="1">
              <a:solidFill>
                <a:sysClr val="windowText" lastClr="000000"/>
              </a:solidFill>
            </a:rPr>
            <a:t>お問合せ・提出先</a:t>
          </a:r>
          <a:r>
            <a:rPr kumimoji="1" lang="en-US" altLang="ja-JP" sz="800" b="1">
              <a:solidFill>
                <a:sysClr val="windowText" lastClr="000000"/>
              </a:solidFill>
            </a:rPr>
            <a:t>】</a:t>
          </a:r>
        </a:p>
        <a:p>
          <a:r>
            <a:rPr kumimoji="1" lang="ja-JP" altLang="en-US" sz="900">
              <a:solidFill>
                <a:sysClr val="windowText" lastClr="000000"/>
              </a:solidFill>
            </a:rPr>
            <a:t>電 話： </a:t>
          </a:r>
          <a:r>
            <a:rPr kumimoji="1" lang="en-US" altLang="ja-JP" sz="1000">
              <a:solidFill>
                <a:sysClr val="windowText" lastClr="000000"/>
              </a:solidFill>
            </a:rPr>
            <a:t>0957-25-9111</a:t>
          </a:r>
          <a:r>
            <a:rPr kumimoji="1" lang="ja-JP" altLang="en-US" sz="1000">
              <a:solidFill>
                <a:sysClr val="windowText" lastClr="000000"/>
              </a:solidFill>
            </a:rPr>
            <a:t> （</a:t>
          </a:r>
          <a:r>
            <a:rPr kumimoji="1" lang="en-US" altLang="ja-JP" sz="1000">
              <a:solidFill>
                <a:sysClr val="windowText" lastClr="000000"/>
              </a:solidFill>
            </a:rPr>
            <a:t>8</a:t>
          </a:r>
          <a:r>
            <a:rPr kumimoji="1" lang="ja-JP" altLang="en-US" sz="1000">
              <a:solidFill>
                <a:sysClr val="windowText" lastClr="000000"/>
              </a:solidFill>
            </a:rPr>
            <a:t>：</a:t>
          </a:r>
          <a:r>
            <a:rPr kumimoji="1" lang="en-US" altLang="ja-JP" sz="1000">
              <a:solidFill>
                <a:sysClr val="windowText" lastClr="000000"/>
              </a:solidFill>
            </a:rPr>
            <a:t>30</a:t>
          </a:r>
          <a:r>
            <a:rPr kumimoji="1" lang="ja-JP" altLang="en-US" sz="1000">
              <a:solidFill>
                <a:sysClr val="windowText" lastClr="000000"/>
              </a:solidFill>
            </a:rPr>
            <a:t>～</a:t>
          </a:r>
          <a:r>
            <a:rPr kumimoji="1" lang="en-US" altLang="ja-JP" sz="1000">
              <a:solidFill>
                <a:sysClr val="windowText" lastClr="000000"/>
              </a:solidFill>
            </a:rPr>
            <a:t>17</a:t>
          </a:r>
          <a:r>
            <a:rPr kumimoji="1" lang="ja-JP" altLang="en-US" sz="1000">
              <a:solidFill>
                <a:sysClr val="windowText" lastClr="000000"/>
              </a:solidFill>
            </a:rPr>
            <a:t>：</a:t>
          </a:r>
          <a:r>
            <a:rPr kumimoji="1" lang="en-US" altLang="ja-JP" sz="1000">
              <a:solidFill>
                <a:sysClr val="windowText" lastClr="000000"/>
              </a:solidFill>
            </a:rPr>
            <a:t>15</a:t>
          </a:r>
          <a:r>
            <a:rPr kumimoji="1" lang="ja-JP" altLang="en-US" sz="1000">
              <a:solidFill>
                <a:sysClr val="windowText" lastClr="000000"/>
              </a:solidFill>
            </a:rPr>
            <a:t>）</a:t>
          </a:r>
          <a:endParaRPr kumimoji="1" lang="en-US" altLang="ja-JP" sz="1000">
            <a:solidFill>
              <a:sysClr val="windowText" lastClr="000000"/>
            </a:solidFill>
          </a:endParaRPr>
        </a:p>
        <a:p>
          <a:r>
            <a:rPr kumimoji="1" lang="ja-JP" altLang="en-US" sz="900">
              <a:solidFill>
                <a:sysClr val="windowText" lastClr="000000"/>
              </a:solidFill>
            </a:rPr>
            <a:t> </a:t>
          </a:r>
          <a:r>
            <a:rPr kumimoji="1" lang="en-US" altLang="ja-JP" sz="900">
              <a:solidFill>
                <a:sysClr val="windowText" lastClr="000000"/>
              </a:solidFill>
            </a:rPr>
            <a:t>F</a:t>
          </a:r>
          <a:r>
            <a:rPr kumimoji="1" lang="ja-JP" altLang="en-US" sz="900">
              <a:solidFill>
                <a:sysClr val="windowText" lastClr="000000"/>
              </a:solidFill>
            </a:rPr>
            <a:t> </a:t>
          </a:r>
          <a:r>
            <a:rPr kumimoji="1" lang="en-US" altLang="ja-JP" sz="900">
              <a:solidFill>
                <a:sysClr val="windowText" lastClr="000000"/>
              </a:solidFill>
            </a:rPr>
            <a:t>A</a:t>
          </a:r>
          <a:r>
            <a:rPr kumimoji="1" lang="ja-JP" altLang="en-US" sz="900">
              <a:solidFill>
                <a:sysClr val="windowText" lastClr="000000"/>
              </a:solidFill>
            </a:rPr>
            <a:t> </a:t>
          </a:r>
          <a:r>
            <a:rPr kumimoji="1" lang="en-US" altLang="ja-JP" sz="900">
              <a:solidFill>
                <a:sysClr val="windowText" lastClr="000000"/>
              </a:solidFill>
            </a:rPr>
            <a:t>X</a:t>
          </a:r>
          <a:r>
            <a:rPr kumimoji="1" lang="ja-JP" altLang="en-US" sz="900">
              <a:solidFill>
                <a:sysClr val="windowText" lastClr="000000"/>
              </a:solidFill>
            </a:rPr>
            <a:t>： </a:t>
          </a:r>
          <a:r>
            <a:rPr kumimoji="1" lang="en-US" altLang="ja-JP" sz="1000">
              <a:solidFill>
                <a:sysClr val="windowText" lastClr="000000"/>
              </a:solidFill>
            </a:rPr>
            <a:t>0957-25-9115</a:t>
          </a:r>
        </a:p>
        <a:p>
          <a:r>
            <a:rPr kumimoji="1" lang="en-US" altLang="ja-JP" sz="900">
              <a:solidFill>
                <a:sysClr val="windowText" lastClr="000000"/>
              </a:solidFill>
            </a:rPr>
            <a:t>E-mail</a:t>
          </a:r>
          <a:r>
            <a:rPr kumimoji="1" lang="ja-JP" altLang="en-US" sz="900">
              <a:solidFill>
                <a:sysClr val="windowText" lastClr="000000"/>
              </a:solidFill>
            </a:rPr>
            <a:t>：</a:t>
          </a:r>
          <a:r>
            <a:rPr kumimoji="1" lang="en-US" altLang="ja-JP" sz="1400">
              <a:solidFill>
                <a:srgbClr val="FF0000"/>
              </a:solidFill>
            </a:rPr>
            <a:t>isahaya-sui@niye.go.jp</a:t>
          </a:r>
          <a:endParaRPr kumimoji="1" lang="ja-JP" altLang="en-US" sz="10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4</xdr:col>
          <xdr:colOff>57150</xdr:colOff>
          <xdr:row>18</xdr:row>
          <xdr:rowOff>190500</xdr:rowOff>
        </xdr:from>
        <xdr:to>
          <xdr:col>4</xdr:col>
          <xdr:colOff>285750</xdr:colOff>
          <xdr:row>20</xdr:row>
          <xdr:rowOff>47625</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D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190500</xdr:rowOff>
        </xdr:from>
        <xdr:to>
          <xdr:col>5</xdr:col>
          <xdr:colOff>285750</xdr:colOff>
          <xdr:row>20</xdr:row>
          <xdr:rowOff>47625</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D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18</xdr:row>
          <xdr:rowOff>190500</xdr:rowOff>
        </xdr:from>
        <xdr:to>
          <xdr:col>7</xdr:col>
          <xdr:colOff>285750</xdr:colOff>
          <xdr:row>20</xdr:row>
          <xdr:rowOff>47625</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D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18</xdr:row>
          <xdr:rowOff>200025</xdr:rowOff>
        </xdr:from>
        <xdr:to>
          <xdr:col>8</xdr:col>
          <xdr:colOff>285750</xdr:colOff>
          <xdr:row>20</xdr:row>
          <xdr:rowOff>19050</xdr:rowOff>
        </xdr:to>
        <xdr:sp macro="" textlink="">
          <xdr:nvSpPr>
            <xdr:cNvPr id="81928" name="Check Box 8" hidden="1">
              <a:extLst>
                <a:ext uri="{63B3BB69-23CF-44E3-9099-C40C66FF867C}">
                  <a14:compatExt spid="_x0000_s81928"/>
                </a:ext>
                <a:ext uri="{FF2B5EF4-FFF2-40B4-BE49-F238E27FC236}">
                  <a16:creationId xmlns:a16="http://schemas.microsoft.com/office/drawing/2014/main" id="{00000000-0008-0000-0D00-00000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209550</xdr:rowOff>
        </xdr:from>
        <xdr:to>
          <xdr:col>10</xdr:col>
          <xdr:colOff>285750</xdr:colOff>
          <xdr:row>18</xdr:row>
          <xdr:rowOff>19050</xdr:rowOff>
        </xdr:to>
        <xdr:sp macro="" textlink="">
          <xdr:nvSpPr>
            <xdr:cNvPr id="81929" name="Check Box 9" hidden="1">
              <a:extLst>
                <a:ext uri="{63B3BB69-23CF-44E3-9099-C40C66FF867C}">
                  <a14:compatExt spid="_x0000_s81929"/>
                </a:ext>
                <a:ext uri="{FF2B5EF4-FFF2-40B4-BE49-F238E27FC236}">
                  <a16:creationId xmlns:a16="http://schemas.microsoft.com/office/drawing/2014/main" id="{00000000-0008-0000-0D00-00000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180975</xdr:rowOff>
        </xdr:from>
        <xdr:to>
          <xdr:col>11</xdr:col>
          <xdr:colOff>285750</xdr:colOff>
          <xdr:row>18</xdr:row>
          <xdr:rowOff>38100</xdr:rowOff>
        </xdr:to>
        <xdr:sp macro="" textlink="">
          <xdr:nvSpPr>
            <xdr:cNvPr id="81930" name="Check Box 10" hidden="1">
              <a:extLst>
                <a:ext uri="{63B3BB69-23CF-44E3-9099-C40C66FF867C}">
                  <a14:compatExt spid="_x0000_s81930"/>
                </a:ext>
                <a:ext uri="{FF2B5EF4-FFF2-40B4-BE49-F238E27FC236}">
                  <a16:creationId xmlns:a16="http://schemas.microsoft.com/office/drawing/2014/main" id="{00000000-0008-0000-0D00-00000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16</xdr:row>
          <xdr:rowOff>190500</xdr:rowOff>
        </xdr:from>
        <xdr:to>
          <xdr:col>13</xdr:col>
          <xdr:colOff>285750</xdr:colOff>
          <xdr:row>18</xdr:row>
          <xdr:rowOff>19050</xdr:rowOff>
        </xdr:to>
        <xdr:sp macro="" textlink="">
          <xdr:nvSpPr>
            <xdr:cNvPr id="81931" name="Check Box 11" hidden="1">
              <a:extLst>
                <a:ext uri="{63B3BB69-23CF-44E3-9099-C40C66FF867C}">
                  <a14:compatExt spid="_x0000_s81931"/>
                </a:ext>
                <a:ext uri="{FF2B5EF4-FFF2-40B4-BE49-F238E27FC236}">
                  <a16:creationId xmlns:a16="http://schemas.microsoft.com/office/drawing/2014/main" id="{00000000-0008-0000-0D00-00000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17</xdr:row>
          <xdr:rowOff>9525</xdr:rowOff>
        </xdr:from>
        <xdr:to>
          <xdr:col>14</xdr:col>
          <xdr:colOff>295275</xdr:colOff>
          <xdr:row>18</xdr:row>
          <xdr:rowOff>19050</xdr:rowOff>
        </xdr:to>
        <xdr:sp macro="" textlink="">
          <xdr:nvSpPr>
            <xdr:cNvPr id="81932" name="Check Box 12" hidden="1">
              <a:extLst>
                <a:ext uri="{63B3BB69-23CF-44E3-9099-C40C66FF867C}">
                  <a14:compatExt spid="_x0000_s81932"/>
                </a:ext>
                <a:ext uri="{FF2B5EF4-FFF2-40B4-BE49-F238E27FC236}">
                  <a16:creationId xmlns:a16="http://schemas.microsoft.com/office/drawing/2014/main" id="{00000000-0008-0000-0D00-00000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18</xdr:row>
          <xdr:rowOff>190500</xdr:rowOff>
        </xdr:from>
        <xdr:to>
          <xdr:col>10</xdr:col>
          <xdr:colOff>285750</xdr:colOff>
          <xdr:row>20</xdr:row>
          <xdr:rowOff>47625</xdr:rowOff>
        </xdr:to>
        <xdr:sp macro="" textlink="">
          <xdr:nvSpPr>
            <xdr:cNvPr id="81933" name="Check Box 13" hidden="1">
              <a:extLst>
                <a:ext uri="{63B3BB69-23CF-44E3-9099-C40C66FF867C}">
                  <a14:compatExt spid="_x0000_s81933"/>
                </a:ext>
                <a:ext uri="{FF2B5EF4-FFF2-40B4-BE49-F238E27FC236}">
                  <a16:creationId xmlns:a16="http://schemas.microsoft.com/office/drawing/2014/main" id="{00000000-0008-0000-0D00-00000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171450</xdr:rowOff>
        </xdr:from>
        <xdr:to>
          <xdr:col>11</xdr:col>
          <xdr:colOff>285750</xdr:colOff>
          <xdr:row>20</xdr:row>
          <xdr:rowOff>28575</xdr:rowOff>
        </xdr:to>
        <xdr:sp macro="" textlink="">
          <xdr:nvSpPr>
            <xdr:cNvPr id="81934" name="Check Box 14" hidden="1">
              <a:extLst>
                <a:ext uri="{63B3BB69-23CF-44E3-9099-C40C66FF867C}">
                  <a14:compatExt spid="_x0000_s81934"/>
                </a:ext>
                <a:ext uri="{FF2B5EF4-FFF2-40B4-BE49-F238E27FC236}">
                  <a16:creationId xmlns:a16="http://schemas.microsoft.com/office/drawing/2014/main" id="{00000000-0008-0000-0D00-00000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18</xdr:row>
          <xdr:rowOff>171450</xdr:rowOff>
        </xdr:from>
        <xdr:to>
          <xdr:col>13</xdr:col>
          <xdr:colOff>285750</xdr:colOff>
          <xdr:row>20</xdr:row>
          <xdr:rowOff>19050</xdr:rowOff>
        </xdr:to>
        <xdr:sp macro="" textlink="">
          <xdr:nvSpPr>
            <xdr:cNvPr id="81935" name="Check Box 15" hidden="1">
              <a:extLst>
                <a:ext uri="{63B3BB69-23CF-44E3-9099-C40C66FF867C}">
                  <a14:compatExt spid="_x0000_s81935"/>
                </a:ext>
                <a:ext uri="{FF2B5EF4-FFF2-40B4-BE49-F238E27FC236}">
                  <a16:creationId xmlns:a16="http://schemas.microsoft.com/office/drawing/2014/main" id="{00000000-0008-0000-0D00-00000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18</xdr:row>
          <xdr:rowOff>190500</xdr:rowOff>
        </xdr:from>
        <xdr:to>
          <xdr:col>14</xdr:col>
          <xdr:colOff>285750</xdr:colOff>
          <xdr:row>20</xdr:row>
          <xdr:rowOff>9525</xdr:rowOff>
        </xdr:to>
        <xdr:sp macro="" textlink="">
          <xdr:nvSpPr>
            <xdr:cNvPr id="81936" name="Check Box 16" hidden="1">
              <a:extLst>
                <a:ext uri="{63B3BB69-23CF-44E3-9099-C40C66FF867C}">
                  <a14:compatExt spid="_x0000_s81936"/>
                </a:ext>
                <a:ext uri="{FF2B5EF4-FFF2-40B4-BE49-F238E27FC236}">
                  <a16:creationId xmlns:a16="http://schemas.microsoft.com/office/drawing/2014/main" id="{00000000-0008-0000-0D00-00001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16</xdr:row>
          <xdr:rowOff>209550</xdr:rowOff>
        </xdr:from>
        <xdr:to>
          <xdr:col>16</xdr:col>
          <xdr:colOff>285750</xdr:colOff>
          <xdr:row>18</xdr:row>
          <xdr:rowOff>19050</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0D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16</xdr:row>
          <xdr:rowOff>180975</xdr:rowOff>
        </xdr:from>
        <xdr:to>
          <xdr:col>17</xdr:col>
          <xdr:colOff>285750</xdr:colOff>
          <xdr:row>18</xdr:row>
          <xdr:rowOff>38100</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0D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16</xdr:row>
          <xdr:rowOff>190500</xdr:rowOff>
        </xdr:from>
        <xdr:to>
          <xdr:col>19</xdr:col>
          <xdr:colOff>285750</xdr:colOff>
          <xdr:row>18</xdr:row>
          <xdr:rowOff>19050</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0D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17</xdr:row>
          <xdr:rowOff>9525</xdr:rowOff>
        </xdr:from>
        <xdr:to>
          <xdr:col>20</xdr:col>
          <xdr:colOff>285750</xdr:colOff>
          <xdr:row>18</xdr:row>
          <xdr:rowOff>9525</xdr:rowOff>
        </xdr:to>
        <xdr:sp macro="" textlink="">
          <xdr:nvSpPr>
            <xdr:cNvPr id="81940" name="Check Box 20" hidden="1">
              <a:extLst>
                <a:ext uri="{63B3BB69-23CF-44E3-9099-C40C66FF867C}">
                  <a14:compatExt spid="_x0000_s81940"/>
                </a:ext>
                <a:ext uri="{FF2B5EF4-FFF2-40B4-BE49-F238E27FC236}">
                  <a16:creationId xmlns:a16="http://schemas.microsoft.com/office/drawing/2014/main" id="{00000000-0008-0000-0D00-00001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18</xdr:row>
          <xdr:rowOff>190500</xdr:rowOff>
        </xdr:from>
        <xdr:to>
          <xdr:col>16</xdr:col>
          <xdr:colOff>285750</xdr:colOff>
          <xdr:row>20</xdr:row>
          <xdr:rowOff>47625</xdr:rowOff>
        </xdr:to>
        <xdr:sp macro="" textlink="">
          <xdr:nvSpPr>
            <xdr:cNvPr id="81941" name="Check Box 21" hidden="1">
              <a:extLst>
                <a:ext uri="{63B3BB69-23CF-44E3-9099-C40C66FF867C}">
                  <a14:compatExt spid="_x0000_s81941"/>
                </a:ext>
                <a:ext uri="{FF2B5EF4-FFF2-40B4-BE49-F238E27FC236}">
                  <a16:creationId xmlns:a16="http://schemas.microsoft.com/office/drawing/2014/main" id="{00000000-0008-0000-0D00-00001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18</xdr:row>
          <xdr:rowOff>171450</xdr:rowOff>
        </xdr:from>
        <xdr:to>
          <xdr:col>17</xdr:col>
          <xdr:colOff>285750</xdr:colOff>
          <xdr:row>20</xdr:row>
          <xdr:rowOff>28575</xdr:rowOff>
        </xdr:to>
        <xdr:sp macro="" textlink="">
          <xdr:nvSpPr>
            <xdr:cNvPr id="81942" name="Check Box 22" hidden="1">
              <a:extLst>
                <a:ext uri="{63B3BB69-23CF-44E3-9099-C40C66FF867C}">
                  <a14:compatExt spid="_x0000_s81942"/>
                </a:ext>
                <a:ext uri="{FF2B5EF4-FFF2-40B4-BE49-F238E27FC236}">
                  <a16:creationId xmlns:a16="http://schemas.microsoft.com/office/drawing/2014/main" id="{00000000-0008-0000-0D00-00001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18</xdr:row>
          <xdr:rowOff>171450</xdr:rowOff>
        </xdr:from>
        <xdr:to>
          <xdr:col>19</xdr:col>
          <xdr:colOff>285750</xdr:colOff>
          <xdr:row>20</xdr:row>
          <xdr:rowOff>19050</xdr:rowOff>
        </xdr:to>
        <xdr:sp macro="" textlink="">
          <xdr:nvSpPr>
            <xdr:cNvPr id="81943" name="Check Box 23" hidden="1">
              <a:extLst>
                <a:ext uri="{63B3BB69-23CF-44E3-9099-C40C66FF867C}">
                  <a14:compatExt spid="_x0000_s81943"/>
                </a:ext>
                <a:ext uri="{FF2B5EF4-FFF2-40B4-BE49-F238E27FC236}">
                  <a16:creationId xmlns:a16="http://schemas.microsoft.com/office/drawing/2014/main" id="{00000000-0008-0000-0D00-00001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18</xdr:row>
          <xdr:rowOff>190500</xdr:rowOff>
        </xdr:from>
        <xdr:to>
          <xdr:col>20</xdr:col>
          <xdr:colOff>285750</xdr:colOff>
          <xdr:row>20</xdr:row>
          <xdr:rowOff>9525</xdr:rowOff>
        </xdr:to>
        <xdr:sp macro="" textlink="">
          <xdr:nvSpPr>
            <xdr:cNvPr id="81944" name="Check Box 24" hidden="1">
              <a:extLst>
                <a:ext uri="{63B3BB69-23CF-44E3-9099-C40C66FF867C}">
                  <a14:compatExt spid="_x0000_s81944"/>
                </a:ext>
                <a:ext uri="{FF2B5EF4-FFF2-40B4-BE49-F238E27FC236}">
                  <a16:creationId xmlns:a16="http://schemas.microsoft.com/office/drawing/2014/main" id="{00000000-0008-0000-0D00-00001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xdr:row>
          <xdr:rowOff>171450</xdr:rowOff>
        </xdr:from>
        <xdr:to>
          <xdr:col>4</xdr:col>
          <xdr:colOff>19050</xdr:colOff>
          <xdr:row>24</xdr:row>
          <xdr:rowOff>9525</xdr:rowOff>
        </xdr:to>
        <xdr:sp macro="" textlink="">
          <xdr:nvSpPr>
            <xdr:cNvPr id="81945" name="Check Box 25" hidden="1">
              <a:extLst>
                <a:ext uri="{63B3BB69-23CF-44E3-9099-C40C66FF867C}">
                  <a14:compatExt spid="_x0000_s81945"/>
                </a:ext>
                <a:ext uri="{FF2B5EF4-FFF2-40B4-BE49-F238E27FC236}">
                  <a16:creationId xmlns:a16="http://schemas.microsoft.com/office/drawing/2014/main" id="{00000000-0008-0000-0D00-00001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23</xdr:row>
          <xdr:rowOff>0</xdr:rowOff>
        </xdr:from>
        <xdr:to>
          <xdr:col>10</xdr:col>
          <xdr:colOff>19050</xdr:colOff>
          <xdr:row>24</xdr:row>
          <xdr:rowOff>0</xdr:rowOff>
        </xdr:to>
        <xdr:sp macro="" textlink="">
          <xdr:nvSpPr>
            <xdr:cNvPr id="81946" name="Check Box 26" hidden="1">
              <a:extLst>
                <a:ext uri="{63B3BB69-23CF-44E3-9099-C40C66FF867C}">
                  <a14:compatExt spid="_x0000_s81946"/>
                </a:ext>
                <a:ext uri="{FF2B5EF4-FFF2-40B4-BE49-F238E27FC236}">
                  <a16:creationId xmlns:a16="http://schemas.microsoft.com/office/drawing/2014/main" id="{00000000-0008-0000-0D00-00001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23</xdr:row>
          <xdr:rowOff>0</xdr:rowOff>
        </xdr:from>
        <xdr:to>
          <xdr:col>16</xdr:col>
          <xdr:colOff>19050</xdr:colOff>
          <xdr:row>24</xdr:row>
          <xdr:rowOff>9525</xdr:rowOff>
        </xdr:to>
        <xdr:sp macro="" textlink="">
          <xdr:nvSpPr>
            <xdr:cNvPr id="81947" name="Check Box 27" hidden="1">
              <a:extLst>
                <a:ext uri="{63B3BB69-23CF-44E3-9099-C40C66FF867C}">
                  <a14:compatExt spid="_x0000_s81947"/>
                </a:ext>
                <a:ext uri="{FF2B5EF4-FFF2-40B4-BE49-F238E27FC236}">
                  <a16:creationId xmlns:a16="http://schemas.microsoft.com/office/drawing/2014/main" id="{00000000-0008-0000-0D00-00001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48</xdr:row>
          <xdr:rowOff>9525</xdr:rowOff>
        </xdr:from>
        <xdr:to>
          <xdr:col>4</xdr:col>
          <xdr:colOff>19050</xdr:colOff>
          <xdr:row>49</xdr:row>
          <xdr:rowOff>0</xdr:rowOff>
        </xdr:to>
        <xdr:sp macro="" textlink="">
          <xdr:nvSpPr>
            <xdr:cNvPr id="81948" name="Check Box 28" hidden="1">
              <a:extLst>
                <a:ext uri="{63B3BB69-23CF-44E3-9099-C40C66FF867C}">
                  <a14:compatExt spid="_x0000_s81948"/>
                </a:ext>
                <a:ext uri="{FF2B5EF4-FFF2-40B4-BE49-F238E27FC236}">
                  <a16:creationId xmlns:a16="http://schemas.microsoft.com/office/drawing/2014/main" id="{00000000-0008-0000-0D00-00001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48</xdr:row>
          <xdr:rowOff>9525</xdr:rowOff>
        </xdr:from>
        <xdr:to>
          <xdr:col>10</xdr:col>
          <xdr:colOff>19050</xdr:colOff>
          <xdr:row>49</xdr:row>
          <xdr:rowOff>9525</xdr:rowOff>
        </xdr:to>
        <xdr:sp macro="" textlink="">
          <xdr:nvSpPr>
            <xdr:cNvPr id="81949" name="Check Box 29" hidden="1">
              <a:extLst>
                <a:ext uri="{63B3BB69-23CF-44E3-9099-C40C66FF867C}">
                  <a14:compatExt spid="_x0000_s81949"/>
                </a:ext>
                <a:ext uri="{FF2B5EF4-FFF2-40B4-BE49-F238E27FC236}">
                  <a16:creationId xmlns:a16="http://schemas.microsoft.com/office/drawing/2014/main" id="{00000000-0008-0000-0D00-00001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48</xdr:row>
          <xdr:rowOff>9525</xdr:rowOff>
        </xdr:from>
        <xdr:to>
          <xdr:col>16</xdr:col>
          <xdr:colOff>19050</xdr:colOff>
          <xdr:row>49</xdr:row>
          <xdr:rowOff>0</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0D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64</xdr:row>
          <xdr:rowOff>28575</xdr:rowOff>
        </xdr:from>
        <xdr:to>
          <xdr:col>20</xdr:col>
          <xdr:colOff>152400</xdr:colOff>
          <xdr:row>64</xdr:row>
          <xdr:rowOff>171450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0D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64</xdr:row>
          <xdr:rowOff>228600</xdr:rowOff>
        </xdr:from>
        <xdr:to>
          <xdr:col>20</xdr:col>
          <xdr:colOff>114300</xdr:colOff>
          <xdr:row>65</xdr:row>
          <xdr:rowOff>209550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0D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66</xdr:row>
          <xdr:rowOff>219075</xdr:rowOff>
        </xdr:from>
        <xdr:to>
          <xdr:col>20</xdr:col>
          <xdr:colOff>123825</xdr:colOff>
          <xdr:row>67</xdr:row>
          <xdr:rowOff>209550</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0D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65</xdr:row>
          <xdr:rowOff>219075</xdr:rowOff>
        </xdr:from>
        <xdr:to>
          <xdr:col>20</xdr:col>
          <xdr:colOff>114300</xdr:colOff>
          <xdr:row>66</xdr:row>
          <xdr:rowOff>209550</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0D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55561</xdr:colOff>
      <xdr:row>4</xdr:row>
      <xdr:rowOff>198439</xdr:rowOff>
    </xdr:from>
    <xdr:to>
      <xdr:col>12</xdr:col>
      <xdr:colOff>289738</xdr:colOff>
      <xdr:row>8</xdr:row>
      <xdr:rowOff>76270</xdr:rowOff>
    </xdr:to>
    <xdr:sp macro="" textlink="">
      <xdr:nvSpPr>
        <xdr:cNvPr id="39" name="テキスト ボックス 38">
          <a:extLst>
            <a:ext uri="{FF2B5EF4-FFF2-40B4-BE49-F238E27FC236}">
              <a16:creationId xmlns:a16="http://schemas.microsoft.com/office/drawing/2014/main" id="{00000000-0008-0000-0D00-000027000000}"/>
            </a:ext>
          </a:extLst>
        </xdr:cNvPr>
        <xdr:cNvSpPr txBox="1"/>
      </xdr:nvSpPr>
      <xdr:spPr>
        <a:xfrm>
          <a:off x="2293936" y="881064"/>
          <a:ext cx="2424927" cy="703331"/>
        </a:xfrm>
        <a:prstGeom prst="rect">
          <a:avLst/>
        </a:prstGeom>
        <a:solidFill>
          <a:schemeClr val="accent6">
            <a:lumMod val="20000"/>
            <a:lumOff val="80000"/>
          </a:schemeClr>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赤字の箇所と赤塗りつぶしのプルダウン選択や☑を、確認・ご記入ください</a:t>
          </a:r>
        </a:p>
      </xdr:txBody>
    </xdr:sp>
    <xdr:clientData/>
  </xdr:twoCellAnchor>
  <xdr:twoCellAnchor>
    <xdr:from>
      <xdr:col>13</xdr:col>
      <xdr:colOff>182563</xdr:colOff>
      <xdr:row>4</xdr:row>
      <xdr:rowOff>166687</xdr:rowOff>
    </xdr:from>
    <xdr:to>
      <xdr:col>18</xdr:col>
      <xdr:colOff>238126</xdr:colOff>
      <xdr:row>9</xdr:row>
      <xdr:rowOff>71439</xdr:rowOff>
    </xdr:to>
    <xdr:sp macro="" textlink="">
      <xdr:nvSpPr>
        <xdr:cNvPr id="40" name="吹き出し: 線 39">
          <a:extLst>
            <a:ext uri="{FF2B5EF4-FFF2-40B4-BE49-F238E27FC236}">
              <a16:creationId xmlns:a16="http://schemas.microsoft.com/office/drawing/2014/main" id="{00000000-0008-0000-0D00-000028000000}"/>
            </a:ext>
          </a:extLst>
        </xdr:cNvPr>
        <xdr:cNvSpPr/>
      </xdr:nvSpPr>
      <xdr:spPr>
        <a:xfrm>
          <a:off x="4976813" y="849312"/>
          <a:ext cx="1881188" cy="881065"/>
        </a:xfrm>
        <a:prstGeom prst="borderCallout1">
          <a:avLst>
            <a:gd name="adj1" fmla="val 98014"/>
            <a:gd name="adj2" fmla="val 44304"/>
            <a:gd name="adj3" fmla="val 114751"/>
            <a:gd name="adj4" fmla="val 55354"/>
          </a:avLst>
        </a:prstGeom>
        <a:solidFill>
          <a:schemeClr val="accent6">
            <a:lumMod val="20000"/>
            <a:lumOff val="80000"/>
          </a:schemeClr>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kumimoji="1" lang="ja-JP" altLang="en-US" sz="900">
              <a:solidFill>
                <a:srgbClr val="FF0000"/>
              </a:solidFill>
            </a:rPr>
            <a:t>「食物アレルギー事前確認票」は本書式とは別なります。</a:t>
          </a:r>
          <a:endParaRPr kumimoji="1" lang="en-US" altLang="ja-JP" sz="900">
            <a:solidFill>
              <a:srgbClr val="FF0000"/>
            </a:solidFill>
          </a:endParaRPr>
        </a:p>
        <a:p>
          <a:pPr algn="l"/>
          <a:r>
            <a:rPr kumimoji="1" lang="ja-JP" altLang="en-US" sz="900">
              <a:solidFill>
                <a:srgbClr val="FF0000"/>
              </a:solidFill>
            </a:rPr>
            <a:t>ダウンロード・ご記入いただき直接レストランへご提出ください。</a:t>
          </a:r>
          <a:endParaRPr kumimoji="1" lang="en-US" altLang="ja-JP" sz="900">
            <a:solidFill>
              <a:srgbClr val="FF0000"/>
            </a:solidFill>
          </a:endParaRPr>
        </a:p>
      </xdr:txBody>
    </xdr:sp>
    <xdr:clientData/>
  </xdr:twoCellAnchor>
  <xdr:twoCellAnchor>
    <xdr:from>
      <xdr:col>14</xdr:col>
      <xdr:colOff>349250</xdr:colOff>
      <xdr:row>32</xdr:row>
      <xdr:rowOff>39687</xdr:rowOff>
    </xdr:from>
    <xdr:to>
      <xdr:col>19</xdr:col>
      <xdr:colOff>317501</xdr:colOff>
      <xdr:row>36</xdr:row>
      <xdr:rowOff>39689</xdr:rowOff>
    </xdr:to>
    <xdr:sp macro="" textlink="">
      <xdr:nvSpPr>
        <xdr:cNvPr id="41" name="吹き出し: 線 40">
          <a:extLst>
            <a:ext uri="{FF2B5EF4-FFF2-40B4-BE49-F238E27FC236}">
              <a16:creationId xmlns:a16="http://schemas.microsoft.com/office/drawing/2014/main" id="{00000000-0008-0000-0D00-000029000000}"/>
            </a:ext>
          </a:extLst>
        </xdr:cNvPr>
        <xdr:cNvSpPr/>
      </xdr:nvSpPr>
      <xdr:spPr>
        <a:xfrm>
          <a:off x="5508625" y="6762750"/>
          <a:ext cx="1793876" cy="889002"/>
        </a:xfrm>
        <a:prstGeom prst="borderCallout1">
          <a:avLst>
            <a:gd name="adj1" fmla="val 45360"/>
            <a:gd name="adj2" fmla="val 0"/>
            <a:gd name="adj3" fmla="val 49597"/>
            <a:gd name="adj4" fmla="val -23548"/>
          </a:avLst>
        </a:prstGeom>
        <a:solidFill>
          <a:schemeClr val="accent6">
            <a:lumMod val="20000"/>
            <a:lumOff val="80000"/>
          </a:schemeClr>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kumimoji="1" lang="ja-JP" altLang="en-US" sz="900">
              <a:solidFill>
                <a:srgbClr val="FF0000"/>
              </a:solidFill>
            </a:rPr>
            <a:t>子どもの人数分だけを記入される場合が散見されます。</a:t>
          </a:r>
          <a:endParaRPr kumimoji="1" lang="en-US" altLang="ja-JP" sz="900">
            <a:solidFill>
              <a:srgbClr val="FF0000"/>
            </a:solidFill>
          </a:endParaRPr>
        </a:p>
        <a:p>
          <a:pPr algn="l"/>
          <a:r>
            <a:rPr kumimoji="1" lang="ja-JP" altLang="en-US" sz="900">
              <a:solidFill>
                <a:srgbClr val="FF0000"/>
              </a:solidFill>
            </a:rPr>
            <a:t>引率者の人数分も忘れずにご記入ください。</a:t>
          </a:r>
          <a:endParaRPr kumimoji="1" lang="en-US" altLang="ja-JP" sz="9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57150</xdr:colOff>
          <xdr:row>48</xdr:row>
          <xdr:rowOff>9525</xdr:rowOff>
        </xdr:from>
        <xdr:to>
          <xdr:col>10</xdr:col>
          <xdr:colOff>19050</xdr:colOff>
          <xdr:row>49</xdr:row>
          <xdr:rowOff>9525</xdr:rowOff>
        </xdr:to>
        <xdr:sp macro="" textlink="">
          <xdr:nvSpPr>
            <xdr:cNvPr id="81956" name="Check Box 36" hidden="1">
              <a:extLst>
                <a:ext uri="{63B3BB69-23CF-44E3-9099-C40C66FF867C}">
                  <a14:compatExt spid="_x0000_s81956"/>
                </a:ext>
                <a:ext uri="{FF2B5EF4-FFF2-40B4-BE49-F238E27FC236}">
                  <a16:creationId xmlns:a16="http://schemas.microsoft.com/office/drawing/2014/main" id="{00000000-0008-0000-0D00-00002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56</xdr:col>
      <xdr:colOff>38186</xdr:colOff>
      <xdr:row>0</xdr:row>
      <xdr:rowOff>45027</xdr:rowOff>
    </xdr:from>
    <xdr:to>
      <xdr:col>82</xdr:col>
      <xdr:colOff>142875</xdr:colOff>
      <xdr:row>4</xdr:row>
      <xdr:rowOff>109826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173161" y="45027"/>
          <a:ext cx="2390689" cy="807749"/>
        </a:xfrm>
        <a:prstGeom prst="rect">
          <a:avLst/>
        </a:prstGeom>
        <a:solidFill>
          <a:schemeClr val="bg1">
            <a:lumMod val="9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rPr>
            <a:t>【</a:t>
          </a:r>
          <a:r>
            <a:rPr kumimoji="1" lang="ja-JP" altLang="en-US" sz="1000" b="1">
              <a:solidFill>
                <a:sysClr val="windowText" lastClr="000000"/>
              </a:solidFill>
            </a:rPr>
            <a:t>お問合せ・提出先</a:t>
          </a:r>
          <a:r>
            <a:rPr kumimoji="1" lang="en-US" altLang="ja-JP" sz="1000" b="1">
              <a:solidFill>
                <a:sysClr val="windowText" lastClr="000000"/>
              </a:solidFill>
            </a:rPr>
            <a:t>】</a:t>
          </a:r>
        </a:p>
        <a:p>
          <a:r>
            <a:rPr kumimoji="1" lang="ja-JP" altLang="en-US" sz="1000">
              <a:solidFill>
                <a:sysClr val="windowText" lastClr="000000"/>
              </a:solidFill>
            </a:rPr>
            <a:t>電 話： </a:t>
          </a:r>
          <a:r>
            <a:rPr kumimoji="1" lang="en-US" altLang="ja-JP" sz="1000">
              <a:solidFill>
                <a:sysClr val="windowText" lastClr="000000"/>
              </a:solidFill>
            </a:rPr>
            <a:t>0957-25-9111</a:t>
          </a:r>
          <a:r>
            <a:rPr kumimoji="1" lang="ja-JP" altLang="en-US" sz="1000">
              <a:solidFill>
                <a:sysClr val="windowText" lastClr="000000"/>
              </a:solidFill>
            </a:rPr>
            <a:t> （</a:t>
          </a:r>
          <a:r>
            <a:rPr kumimoji="1" lang="en-US" altLang="ja-JP" sz="1000">
              <a:solidFill>
                <a:sysClr val="windowText" lastClr="000000"/>
              </a:solidFill>
            </a:rPr>
            <a:t>8</a:t>
          </a:r>
          <a:r>
            <a:rPr kumimoji="1" lang="ja-JP" altLang="en-US" sz="1000">
              <a:solidFill>
                <a:sysClr val="windowText" lastClr="000000"/>
              </a:solidFill>
            </a:rPr>
            <a:t>：</a:t>
          </a:r>
          <a:r>
            <a:rPr kumimoji="1" lang="en-US" altLang="ja-JP" sz="1000">
              <a:solidFill>
                <a:sysClr val="windowText" lastClr="000000"/>
              </a:solidFill>
            </a:rPr>
            <a:t>30</a:t>
          </a:r>
          <a:r>
            <a:rPr kumimoji="1" lang="ja-JP" altLang="en-US" sz="1000">
              <a:solidFill>
                <a:sysClr val="windowText" lastClr="000000"/>
              </a:solidFill>
            </a:rPr>
            <a:t>～</a:t>
          </a:r>
          <a:r>
            <a:rPr kumimoji="1" lang="en-US" altLang="ja-JP" sz="1000">
              <a:solidFill>
                <a:sysClr val="windowText" lastClr="000000"/>
              </a:solidFill>
            </a:rPr>
            <a:t>17</a:t>
          </a:r>
          <a:r>
            <a:rPr kumimoji="1" lang="ja-JP" altLang="en-US" sz="1000">
              <a:solidFill>
                <a:sysClr val="windowText" lastClr="000000"/>
              </a:solidFill>
            </a:rPr>
            <a:t>：</a:t>
          </a:r>
          <a:r>
            <a:rPr kumimoji="1" lang="en-US" altLang="ja-JP" sz="1000">
              <a:solidFill>
                <a:sysClr val="windowText" lastClr="000000"/>
              </a:solidFill>
            </a:rPr>
            <a:t>15</a:t>
          </a:r>
          <a:r>
            <a:rPr kumimoji="1" lang="ja-JP" altLang="en-US" sz="1000">
              <a:solidFill>
                <a:sysClr val="windowText" lastClr="000000"/>
              </a:solidFill>
            </a:rPr>
            <a:t>）</a:t>
          </a:r>
          <a:endParaRPr kumimoji="1" lang="en-US" altLang="ja-JP" sz="1000">
            <a:solidFill>
              <a:sysClr val="windowText" lastClr="000000"/>
            </a:solidFill>
          </a:endParaRPr>
        </a:p>
        <a:p>
          <a:r>
            <a:rPr kumimoji="1" lang="ja-JP" altLang="en-US" sz="1000">
              <a:solidFill>
                <a:sysClr val="windowText" lastClr="000000"/>
              </a:solidFill>
            </a:rPr>
            <a:t> </a:t>
          </a:r>
          <a:r>
            <a:rPr kumimoji="1" lang="en-US" altLang="ja-JP" sz="1000">
              <a:solidFill>
                <a:sysClr val="windowText" lastClr="000000"/>
              </a:solidFill>
            </a:rPr>
            <a:t>F</a:t>
          </a:r>
          <a:r>
            <a:rPr kumimoji="1" lang="ja-JP" altLang="en-US" sz="1000">
              <a:solidFill>
                <a:sysClr val="windowText" lastClr="000000"/>
              </a:solidFill>
            </a:rPr>
            <a:t> </a:t>
          </a:r>
          <a:r>
            <a:rPr kumimoji="1" lang="en-US" altLang="ja-JP" sz="1000">
              <a:solidFill>
                <a:sysClr val="windowText" lastClr="000000"/>
              </a:solidFill>
            </a:rPr>
            <a:t>A</a:t>
          </a:r>
          <a:r>
            <a:rPr kumimoji="1" lang="ja-JP" altLang="en-US" sz="1000">
              <a:solidFill>
                <a:sysClr val="windowText" lastClr="000000"/>
              </a:solidFill>
            </a:rPr>
            <a:t> </a:t>
          </a:r>
          <a:r>
            <a:rPr kumimoji="1" lang="en-US" altLang="ja-JP" sz="1000">
              <a:solidFill>
                <a:sysClr val="windowText" lastClr="000000"/>
              </a:solidFill>
            </a:rPr>
            <a:t>X</a:t>
          </a:r>
          <a:r>
            <a:rPr kumimoji="1" lang="ja-JP" altLang="en-US" sz="1000">
              <a:solidFill>
                <a:sysClr val="windowText" lastClr="000000"/>
              </a:solidFill>
            </a:rPr>
            <a:t>： </a:t>
          </a:r>
          <a:r>
            <a:rPr kumimoji="1" lang="en-US" altLang="ja-JP" sz="1000">
              <a:solidFill>
                <a:sysClr val="windowText" lastClr="000000"/>
              </a:solidFill>
            </a:rPr>
            <a:t>0957-25-9115</a:t>
          </a:r>
        </a:p>
        <a:p>
          <a:r>
            <a:rPr kumimoji="1" lang="en-US" altLang="ja-JP" sz="1000">
              <a:solidFill>
                <a:sysClr val="windowText" lastClr="000000"/>
              </a:solidFill>
            </a:rPr>
            <a:t>E-mail</a:t>
          </a:r>
          <a:r>
            <a:rPr kumimoji="1" lang="ja-JP" altLang="en-US" sz="1000">
              <a:solidFill>
                <a:sysClr val="windowText" lastClr="000000"/>
              </a:solidFill>
            </a:rPr>
            <a:t>： </a:t>
          </a:r>
          <a:r>
            <a:rPr kumimoji="1" lang="en-US" altLang="ja-JP" sz="1000">
              <a:solidFill>
                <a:srgbClr val="FF0000"/>
              </a:solidFill>
            </a:rPr>
            <a:t>isahaya-sui@niye.go.jp</a:t>
          </a:r>
          <a:endParaRPr kumimoji="1" lang="ja-JP" altLang="en-US" sz="10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36</xdr:row>
          <xdr:rowOff>161925</xdr:rowOff>
        </xdr:from>
        <xdr:to>
          <xdr:col>2</xdr:col>
          <xdr:colOff>76200</xdr:colOff>
          <xdr:row>38</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37</xdr:row>
          <xdr:rowOff>161925</xdr:rowOff>
        </xdr:from>
        <xdr:to>
          <xdr:col>2</xdr:col>
          <xdr:colOff>66675</xdr:colOff>
          <xdr:row>39</xdr:row>
          <xdr:rowOff>19050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49</xdr:col>
      <xdr:colOff>25978</xdr:colOff>
      <xdr:row>0</xdr:row>
      <xdr:rowOff>49068</xdr:rowOff>
    </xdr:from>
    <xdr:ext cx="1331337" cy="435841"/>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1542569" y="49068"/>
          <a:ext cx="1331337" cy="435841"/>
        </a:xfrm>
        <a:prstGeom prst="rect">
          <a:avLst/>
        </a:prstGeom>
        <a:solidFill>
          <a:schemeClr val="accent6">
            <a:lumMod val="20000"/>
            <a:lumOff val="80000"/>
          </a:schemeClr>
        </a:solidFill>
        <a:ln w="12700">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50" b="1">
              <a:solidFill>
                <a:srgbClr val="FF0000"/>
              </a:solidFill>
            </a:rPr>
            <a:t>２ヵ月前</a:t>
          </a:r>
          <a:r>
            <a:rPr kumimoji="1" lang="ja-JP" altLang="en-US" sz="800" b="1">
              <a:solidFill>
                <a:srgbClr val="FF0000"/>
              </a:solidFill>
            </a:rPr>
            <a:t>までに</a:t>
          </a:r>
          <a:r>
            <a:rPr kumimoji="1" lang="ja-JP" altLang="en-US" sz="1050" b="1">
              <a:solidFill>
                <a:srgbClr val="FF0000"/>
              </a:solidFill>
            </a:rPr>
            <a:t>提出</a:t>
          </a:r>
        </a:p>
      </xdr:txBody>
    </xdr:sp>
    <xdr:clientData/>
  </xdr:oneCellAnchor>
  <xdr:twoCellAnchor editAs="oneCell">
    <xdr:from>
      <xdr:col>2</xdr:col>
      <xdr:colOff>45458</xdr:colOff>
      <xdr:row>19</xdr:row>
      <xdr:rowOff>8660</xdr:rowOff>
    </xdr:from>
    <xdr:to>
      <xdr:col>3</xdr:col>
      <xdr:colOff>133779</xdr:colOff>
      <xdr:row>20</xdr:row>
      <xdr:rowOff>97704</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58" y="1889848"/>
          <a:ext cx="278821" cy="288924"/>
        </a:xfrm>
        <a:prstGeom prst="rect">
          <a:avLst/>
        </a:prstGeom>
      </xdr:spPr>
    </xdr:pic>
    <xdr:clientData/>
  </xdr:twoCellAnchor>
  <xdr:twoCellAnchor editAs="oneCell">
    <xdr:from>
      <xdr:col>2</xdr:col>
      <xdr:colOff>56915</xdr:colOff>
      <xdr:row>23</xdr:row>
      <xdr:rowOff>164522</xdr:rowOff>
    </xdr:from>
    <xdr:to>
      <xdr:col>3</xdr:col>
      <xdr:colOff>132051</xdr:colOff>
      <xdr:row>25</xdr:row>
      <xdr:rowOff>42443</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7915" y="2744210"/>
          <a:ext cx="265636" cy="2776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19050</xdr:colOff>
          <xdr:row>12</xdr:row>
          <xdr:rowOff>57150</xdr:rowOff>
        </xdr:from>
        <xdr:to>
          <xdr:col>17</xdr:col>
          <xdr:colOff>133350</xdr:colOff>
          <xdr:row>13</xdr:row>
          <xdr:rowOff>123825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12</xdr:row>
          <xdr:rowOff>57150</xdr:rowOff>
        </xdr:from>
        <xdr:to>
          <xdr:col>30</xdr:col>
          <xdr:colOff>133350</xdr:colOff>
          <xdr:row>13</xdr:row>
          <xdr:rowOff>123825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37</xdr:row>
          <xdr:rowOff>85725</xdr:rowOff>
        </xdr:from>
        <xdr:to>
          <xdr:col>24</xdr:col>
          <xdr:colOff>28575</xdr:colOff>
          <xdr:row>38</xdr:row>
          <xdr:rowOff>133350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36</xdr:row>
          <xdr:rowOff>47625</xdr:rowOff>
        </xdr:from>
        <xdr:to>
          <xdr:col>23</xdr:col>
          <xdr:colOff>161925</xdr:colOff>
          <xdr:row>37</xdr:row>
          <xdr:rowOff>57150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41</xdr:row>
          <xdr:rowOff>171450</xdr:rowOff>
        </xdr:from>
        <xdr:to>
          <xdr:col>33</xdr:col>
          <xdr:colOff>85725</xdr:colOff>
          <xdr:row>43</xdr:row>
          <xdr:rowOff>28575</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40</xdr:row>
          <xdr:rowOff>180975</xdr:rowOff>
        </xdr:from>
        <xdr:to>
          <xdr:col>33</xdr:col>
          <xdr:colOff>76200</xdr:colOff>
          <xdr:row>42</xdr:row>
          <xdr:rowOff>28575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7</xdr:row>
          <xdr:rowOff>152400</xdr:rowOff>
        </xdr:from>
        <xdr:to>
          <xdr:col>40</xdr:col>
          <xdr:colOff>38100</xdr:colOff>
          <xdr:row>9</xdr:row>
          <xdr:rowOff>28575</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8</xdr:row>
          <xdr:rowOff>152400</xdr:rowOff>
        </xdr:from>
        <xdr:to>
          <xdr:col>45</xdr:col>
          <xdr:colOff>38100</xdr:colOff>
          <xdr:row>10</xdr:row>
          <xdr:rowOff>28575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xdr:row>
          <xdr:rowOff>152400</xdr:rowOff>
        </xdr:from>
        <xdr:to>
          <xdr:col>45</xdr:col>
          <xdr:colOff>38100</xdr:colOff>
          <xdr:row>11</xdr:row>
          <xdr:rowOff>28575</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6</xdr:row>
          <xdr:rowOff>161925</xdr:rowOff>
        </xdr:from>
        <xdr:to>
          <xdr:col>40</xdr:col>
          <xdr:colOff>38100</xdr:colOff>
          <xdr:row>8</xdr:row>
          <xdr:rowOff>38100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16</xdr:col>
      <xdr:colOff>349251</xdr:colOff>
      <xdr:row>1</xdr:row>
      <xdr:rowOff>111127</xdr:rowOff>
    </xdr:from>
    <xdr:ext cx="1348312" cy="307068"/>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238876" y="111127"/>
          <a:ext cx="1348312" cy="307068"/>
        </a:xfrm>
        <a:prstGeom prst="rect">
          <a:avLst/>
        </a:prstGeom>
        <a:solidFill>
          <a:schemeClr val="accent6">
            <a:lumMod val="20000"/>
            <a:lumOff val="80000"/>
          </a:schemeClr>
        </a:solidFill>
        <a:ln w="12700">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50" b="1">
              <a:solidFill>
                <a:srgbClr val="FF0000"/>
              </a:solidFill>
            </a:rPr>
            <a:t>２ヵ月前</a:t>
          </a:r>
          <a:r>
            <a:rPr kumimoji="1" lang="ja-JP" altLang="en-US" sz="800" b="1">
              <a:solidFill>
                <a:srgbClr val="FF0000"/>
              </a:solidFill>
            </a:rPr>
            <a:t>までに</a:t>
          </a:r>
          <a:r>
            <a:rPr kumimoji="1" lang="ja-JP" altLang="en-US" sz="1050" b="1">
              <a:solidFill>
                <a:srgbClr val="FF0000"/>
              </a:solidFill>
            </a:rPr>
            <a:t>提出</a:t>
          </a:r>
        </a:p>
      </xdr:txBody>
    </xdr:sp>
    <xdr:clientData/>
  </xdr:oneCellAnchor>
  <mc:AlternateContent xmlns:mc="http://schemas.openxmlformats.org/markup-compatibility/2006">
    <mc:Choice xmlns:a14="http://schemas.microsoft.com/office/drawing/2010/main" Requires="a14">
      <xdr:twoCellAnchor editAs="oneCell">
        <xdr:from>
          <xdr:col>4</xdr:col>
          <xdr:colOff>57150</xdr:colOff>
          <xdr:row>18</xdr:row>
          <xdr:rowOff>190500</xdr:rowOff>
        </xdr:from>
        <xdr:to>
          <xdr:col>4</xdr:col>
          <xdr:colOff>285750</xdr:colOff>
          <xdr:row>20</xdr:row>
          <xdr:rowOff>9525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2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200025</xdr:rowOff>
        </xdr:from>
        <xdr:to>
          <xdr:col>5</xdr:col>
          <xdr:colOff>285750</xdr:colOff>
          <xdr:row>19</xdr:row>
          <xdr:rowOff>171450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2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18</xdr:row>
          <xdr:rowOff>180975</xdr:rowOff>
        </xdr:from>
        <xdr:to>
          <xdr:col>7</xdr:col>
          <xdr:colOff>285750</xdr:colOff>
          <xdr:row>20</xdr:row>
          <xdr:rowOff>9525</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2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19</xdr:row>
          <xdr:rowOff>9525</xdr:rowOff>
        </xdr:from>
        <xdr:to>
          <xdr:col>8</xdr:col>
          <xdr:colOff>285750</xdr:colOff>
          <xdr:row>19</xdr:row>
          <xdr:rowOff>171450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2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xdr:row>
          <xdr:rowOff>190500</xdr:rowOff>
        </xdr:from>
        <xdr:to>
          <xdr:col>4</xdr:col>
          <xdr:colOff>285750</xdr:colOff>
          <xdr:row>22</xdr:row>
          <xdr:rowOff>47625</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200-00002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190500</xdr:rowOff>
        </xdr:from>
        <xdr:to>
          <xdr:col>5</xdr:col>
          <xdr:colOff>285750</xdr:colOff>
          <xdr:row>22</xdr:row>
          <xdr:rowOff>47625</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200-00002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xdr:row>
          <xdr:rowOff>190500</xdr:rowOff>
        </xdr:from>
        <xdr:to>
          <xdr:col>7</xdr:col>
          <xdr:colOff>285750</xdr:colOff>
          <xdr:row>22</xdr:row>
          <xdr:rowOff>47625</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200-00002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20</xdr:row>
          <xdr:rowOff>200025</xdr:rowOff>
        </xdr:from>
        <xdr:to>
          <xdr:col>8</xdr:col>
          <xdr:colOff>285750</xdr:colOff>
          <xdr:row>22</xdr:row>
          <xdr:rowOff>19050</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200-00002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18</xdr:row>
          <xdr:rowOff>209550</xdr:rowOff>
        </xdr:from>
        <xdr:to>
          <xdr:col>10</xdr:col>
          <xdr:colOff>285750</xdr:colOff>
          <xdr:row>20</xdr:row>
          <xdr:rowOff>19050</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200-00002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180975</xdr:rowOff>
        </xdr:from>
        <xdr:to>
          <xdr:col>11</xdr:col>
          <xdr:colOff>285750</xdr:colOff>
          <xdr:row>20</xdr:row>
          <xdr:rowOff>38100</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200-00002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18</xdr:row>
          <xdr:rowOff>190500</xdr:rowOff>
        </xdr:from>
        <xdr:to>
          <xdr:col>13</xdr:col>
          <xdr:colOff>285750</xdr:colOff>
          <xdr:row>20</xdr:row>
          <xdr:rowOff>19050</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200-00002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19</xdr:row>
          <xdr:rowOff>9525</xdr:rowOff>
        </xdr:from>
        <xdr:to>
          <xdr:col>14</xdr:col>
          <xdr:colOff>295275</xdr:colOff>
          <xdr:row>20</xdr:row>
          <xdr:rowOff>19050</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200-00002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20</xdr:row>
          <xdr:rowOff>190500</xdr:rowOff>
        </xdr:from>
        <xdr:to>
          <xdr:col>10</xdr:col>
          <xdr:colOff>285750</xdr:colOff>
          <xdr:row>22</xdr:row>
          <xdr:rowOff>47625</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200-00002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20</xdr:row>
          <xdr:rowOff>171450</xdr:rowOff>
        </xdr:from>
        <xdr:to>
          <xdr:col>11</xdr:col>
          <xdr:colOff>285750</xdr:colOff>
          <xdr:row>22</xdr:row>
          <xdr:rowOff>28575</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200-00002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20</xdr:row>
          <xdr:rowOff>171450</xdr:rowOff>
        </xdr:from>
        <xdr:to>
          <xdr:col>13</xdr:col>
          <xdr:colOff>285750</xdr:colOff>
          <xdr:row>22</xdr:row>
          <xdr:rowOff>19050</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200-00002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20</xdr:row>
          <xdr:rowOff>190500</xdr:rowOff>
        </xdr:from>
        <xdr:to>
          <xdr:col>14</xdr:col>
          <xdr:colOff>285750</xdr:colOff>
          <xdr:row>22</xdr:row>
          <xdr:rowOff>9525</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200-00002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18</xdr:row>
          <xdr:rowOff>209550</xdr:rowOff>
        </xdr:from>
        <xdr:to>
          <xdr:col>16</xdr:col>
          <xdr:colOff>285750</xdr:colOff>
          <xdr:row>20</xdr:row>
          <xdr:rowOff>19050</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200-00002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18</xdr:row>
          <xdr:rowOff>180975</xdr:rowOff>
        </xdr:from>
        <xdr:to>
          <xdr:col>17</xdr:col>
          <xdr:colOff>285750</xdr:colOff>
          <xdr:row>20</xdr:row>
          <xdr:rowOff>38100</xdr:rowOff>
        </xdr:to>
        <xdr:sp macro="" textlink="">
          <xdr:nvSpPr>
            <xdr:cNvPr id="35887" name="Check Box 47" hidden="1">
              <a:extLst>
                <a:ext uri="{63B3BB69-23CF-44E3-9099-C40C66FF867C}">
                  <a14:compatExt spid="_x0000_s35887"/>
                </a:ext>
                <a:ext uri="{FF2B5EF4-FFF2-40B4-BE49-F238E27FC236}">
                  <a16:creationId xmlns:a16="http://schemas.microsoft.com/office/drawing/2014/main" id="{00000000-0008-0000-0200-00002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18</xdr:row>
          <xdr:rowOff>190500</xdr:rowOff>
        </xdr:from>
        <xdr:to>
          <xdr:col>19</xdr:col>
          <xdr:colOff>285750</xdr:colOff>
          <xdr:row>20</xdr:row>
          <xdr:rowOff>19050</xdr:rowOff>
        </xdr:to>
        <xdr:sp macro="" textlink="">
          <xdr:nvSpPr>
            <xdr:cNvPr id="35888" name="Check Box 48" hidden="1">
              <a:extLst>
                <a:ext uri="{63B3BB69-23CF-44E3-9099-C40C66FF867C}">
                  <a14:compatExt spid="_x0000_s35888"/>
                </a:ext>
                <a:ext uri="{FF2B5EF4-FFF2-40B4-BE49-F238E27FC236}">
                  <a16:creationId xmlns:a16="http://schemas.microsoft.com/office/drawing/2014/main" id="{00000000-0008-0000-0200-00003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19</xdr:row>
          <xdr:rowOff>9525</xdr:rowOff>
        </xdr:from>
        <xdr:to>
          <xdr:col>20</xdr:col>
          <xdr:colOff>285750</xdr:colOff>
          <xdr:row>20</xdr:row>
          <xdr:rowOff>9525</xdr:rowOff>
        </xdr:to>
        <xdr:sp macro="" textlink="">
          <xdr:nvSpPr>
            <xdr:cNvPr id="35889" name="Check Box 49" hidden="1">
              <a:extLst>
                <a:ext uri="{63B3BB69-23CF-44E3-9099-C40C66FF867C}">
                  <a14:compatExt spid="_x0000_s35889"/>
                </a:ext>
                <a:ext uri="{FF2B5EF4-FFF2-40B4-BE49-F238E27FC236}">
                  <a16:creationId xmlns:a16="http://schemas.microsoft.com/office/drawing/2014/main" id="{00000000-0008-0000-0200-00003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20</xdr:row>
          <xdr:rowOff>190500</xdr:rowOff>
        </xdr:from>
        <xdr:to>
          <xdr:col>16</xdr:col>
          <xdr:colOff>285750</xdr:colOff>
          <xdr:row>22</xdr:row>
          <xdr:rowOff>47625</xdr:rowOff>
        </xdr:to>
        <xdr:sp macro="" textlink="">
          <xdr:nvSpPr>
            <xdr:cNvPr id="35890" name="Check Box 50" hidden="1">
              <a:extLst>
                <a:ext uri="{63B3BB69-23CF-44E3-9099-C40C66FF867C}">
                  <a14:compatExt spid="_x0000_s35890"/>
                </a:ext>
                <a:ext uri="{FF2B5EF4-FFF2-40B4-BE49-F238E27FC236}">
                  <a16:creationId xmlns:a16="http://schemas.microsoft.com/office/drawing/2014/main" id="{00000000-0008-0000-0200-00003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20</xdr:row>
          <xdr:rowOff>171450</xdr:rowOff>
        </xdr:from>
        <xdr:to>
          <xdr:col>17</xdr:col>
          <xdr:colOff>285750</xdr:colOff>
          <xdr:row>22</xdr:row>
          <xdr:rowOff>28575</xdr:rowOff>
        </xdr:to>
        <xdr:sp macro="" textlink="">
          <xdr:nvSpPr>
            <xdr:cNvPr id="35891" name="Check Box 51" hidden="1">
              <a:extLst>
                <a:ext uri="{63B3BB69-23CF-44E3-9099-C40C66FF867C}">
                  <a14:compatExt spid="_x0000_s35891"/>
                </a:ext>
                <a:ext uri="{FF2B5EF4-FFF2-40B4-BE49-F238E27FC236}">
                  <a16:creationId xmlns:a16="http://schemas.microsoft.com/office/drawing/2014/main" id="{00000000-0008-0000-0200-00003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20</xdr:row>
          <xdr:rowOff>171450</xdr:rowOff>
        </xdr:from>
        <xdr:to>
          <xdr:col>19</xdr:col>
          <xdr:colOff>285750</xdr:colOff>
          <xdr:row>22</xdr:row>
          <xdr:rowOff>19050</xdr:rowOff>
        </xdr:to>
        <xdr:sp macro="" textlink="">
          <xdr:nvSpPr>
            <xdr:cNvPr id="35892" name="Check Box 52" hidden="1">
              <a:extLst>
                <a:ext uri="{63B3BB69-23CF-44E3-9099-C40C66FF867C}">
                  <a14:compatExt spid="_x0000_s35892"/>
                </a:ext>
                <a:ext uri="{FF2B5EF4-FFF2-40B4-BE49-F238E27FC236}">
                  <a16:creationId xmlns:a16="http://schemas.microsoft.com/office/drawing/2014/main" id="{00000000-0008-0000-0200-00003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20</xdr:row>
          <xdr:rowOff>190500</xdr:rowOff>
        </xdr:from>
        <xdr:to>
          <xdr:col>20</xdr:col>
          <xdr:colOff>285750</xdr:colOff>
          <xdr:row>22</xdr:row>
          <xdr:rowOff>9525</xdr:rowOff>
        </xdr:to>
        <xdr:sp macro="" textlink="">
          <xdr:nvSpPr>
            <xdr:cNvPr id="35893" name="Check Box 53" hidden="1">
              <a:extLst>
                <a:ext uri="{63B3BB69-23CF-44E3-9099-C40C66FF867C}">
                  <a14:compatExt spid="_x0000_s35893"/>
                </a:ext>
                <a:ext uri="{FF2B5EF4-FFF2-40B4-BE49-F238E27FC236}">
                  <a16:creationId xmlns:a16="http://schemas.microsoft.com/office/drawing/2014/main" id="{00000000-0008-0000-0200-00003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xdr:row>
          <xdr:rowOff>171450</xdr:rowOff>
        </xdr:from>
        <xdr:to>
          <xdr:col>4</xdr:col>
          <xdr:colOff>19050</xdr:colOff>
          <xdr:row>26</xdr:row>
          <xdr:rowOff>9525</xdr:rowOff>
        </xdr:to>
        <xdr:sp macro="" textlink="">
          <xdr:nvSpPr>
            <xdr:cNvPr id="35896" name="Check Box 56" hidden="1">
              <a:extLst>
                <a:ext uri="{63B3BB69-23CF-44E3-9099-C40C66FF867C}">
                  <a14:compatExt spid="_x0000_s35896"/>
                </a:ext>
                <a:ext uri="{FF2B5EF4-FFF2-40B4-BE49-F238E27FC236}">
                  <a16:creationId xmlns:a16="http://schemas.microsoft.com/office/drawing/2014/main" id="{00000000-0008-0000-0200-00003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25</xdr:row>
          <xdr:rowOff>0</xdr:rowOff>
        </xdr:from>
        <xdr:to>
          <xdr:col>10</xdr:col>
          <xdr:colOff>19050</xdr:colOff>
          <xdr:row>26</xdr:row>
          <xdr:rowOff>0</xdr:rowOff>
        </xdr:to>
        <xdr:sp macro="" textlink="">
          <xdr:nvSpPr>
            <xdr:cNvPr id="35897" name="Check Box 57" hidden="1">
              <a:extLst>
                <a:ext uri="{63B3BB69-23CF-44E3-9099-C40C66FF867C}">
                  <a14:compatExt spid="_x0000_s35897"/>
                </a:ext>
                <a:ext uri="{FF2B5EF4-FFF2-40B4-BE49-F238E27FC236}">
                  <a16:creationId xmlns:a16="http://schemas.microsoft.com/office/drawing/2014/main" id="{00000000-0008-0000-0200-00003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25</xdr:row>
          <xdr:rowOff>0</xdr:rowOff>
        </xdr:from>
        <xdr:to>
          <xdr:col>16</xdr:col>
          <xdr:colOff>19050</xdr:colOff>
          <xdr:row>26</xdr:row>
          <xdr:rowOff>9525</xdr:rowOff>
        </xdr:to>
        <xdr:sp macro="" textlink="">
          <xdr:nvSpPr>
            <xdr:cNvPr id="35898" name="Check Box 58" hidden="1">
              <a:extLst>
                <a:ext uri="{63B3BB69-23CF-44E3-9099-C40C66FF867C}">
                  <a14:compatExt spid="_x0000_s35898"/>
                </a:ext>
                <a:ext uri="{FF2B5EF4-FFF2-40B4-BE49-F238E27FC236}">
                  <a16:creationId xmlns:a16="http://schemas.microsoft.com/office/drawing/2014/main" id="{00000000-0008-0000-0200-00003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50</xdr:row>
          <xdr:rowOff>9525</xdr:rowOff>
        </xdr:from>
        <xdr:to>
          <xdr:col>4</xdr:col>
          <xdr:colOff>19050</xdr:colOff>
          <xdr:row>51</xdr:row>
          <xdr:rowOff>0</xdr:rowOff>
        </xdr:to>
        <xdr:sp macro="" textlink="">
          <xdr:nvSpPr>
            <xdr:cNvPr id="35900" name="Check Box 60" hidden="1">
              <a:extLst>
                <a:ext uri="{63B3BB69-23CF-44E3-9099-C40C66FF867C}">
                  <a14:compatExt spid="_x0000_s35900"/>
                </a:ext>
                <a:ext uri="{FF2B5EF4-FFF2-40B4-BE49-F238E27FC236}">
                  <a16:creationId xmlns:a16="http://schemas.microsoft.com/office/drawing/2014/main" id="{00000000-0008-0000-0200-00003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50</xdr:row>
          <xdr:rowOff>9525</xdr:rowOff>
        </xdr:from>
        <xdr:to>
          <xdr:col>10</xdr:col>
          <xdr:colOff>19050</xdr:colOff>
          <xdr:row>51</xdr:row>
          <xdr:rowOff>9525</xdr:rowOff>
        </xdr:to>
        <xdr:sp macro="" textlink="">
          <xdr:nvSpPr>
            <xdr:cNvPr id="35901" name="Check Box 61" hidden="1">
              <a:extLst>
                <a:ext uri="{63B3BB69-23CF-44E3-9099-C40C66FF867C}">
                  <a14:compatExt spid="_x0000_s35901"/>
                </a:ext>
                <a:ext uri="{FF2B5EF4-FFF2-40B4-BE49-F238E27FC236}">
                  <a16:creationId xmlns:a16="http://schemas.microsoft.com/office/drawing/2014/main" id="{00000000-0008-0000-0200-00003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50</xdr:row>
          <xdr:rowOff>9525</xdr:rowOff>
        </xdr:from>
        <xdr:to>
          <xdr:col>16</xdr:col>
          <xdr:colOff>19050</xdr:colOff>
          <xdr:row>51</xdr:row>
          <xdr:rowOff>0</xdr:rowOff>
        </xdr:to>
        <xdr:sp macro="" textlink="">
          <xdr:nvSpPr>
            <xdr:cNvPr id="35902" name="Check Box 62" hidden="1">
              <a:extLst>
                <a:ext uri="{63B3BB69-23CF-44E3-9099-C40C66FF867C}">
                  <a14:compatExt spid="_x0000_s35902"/>
                </a:ext>
                <a:ext uri="{FF2B5EF4-FFF2-40B4-BE49-F238E27FC236}">
                  <a16:creationId xmlns:a16="http://schemas.microsoft.com/office/drawing/2014/main" id="{00000000-0008-0000-0200-00003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66</xdr:row>
          <xdr:rowOff>28575</xdr:rowOff>
        </xdr:from>
        <xdr:to>
          <xdr:col>20</xdr:col>
          <xdr:colOff>152400</xdr:colOff>
          <xdr:row>66</xdr:row>
          <xdr:rowOff>171450</xdr:rowOff>
        </xdr:to>
        <xdr:sp macro="" textlink="">
          <xdr:nvSpPr>
            <xdr:cNvPr id="35903" name="Check Box 63" hidden="1">
              <a:extLst>
                <a:ext uri="{63B3BB69-23CF-44E3-9099-C40C66FF867C}">
                  <a14:compatExt spid="_x0000_s35903"/>
                </a:ext>
                <a:ext uri="{FF2B5EF4-FFF2-40B4-BE49-F238E27FC236}">
                  <a16:creationId xmlns:a16="http://schemas.microsoft.com/office/drawing/2014/main" id="{00000000-0008-0000-0200-00003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66</xdr:row>
          <xdr:rowOff>228600</xdr:rowOff>
        </xdr:from>
        <xdr:to>
          <xdr:col>20</xdr:col>
          <xdr:colOff>114300</xdr:colOff>
          <xdr:row>67</xdr:row>
          <xdr:rowOff>209550</xdr:rowOff>
        </xdr:to>
        <xdr:sp macro="" textlink="">
          <xdr:nvSpPr>
            <xdr:cNvPr id="35904" name="Check Box 64" hidden="1">
              <a:extLst>
                <a:ext uri="{63B3BB69-23CF-44E3-9099-C40C66FF867C}">
                  <a14:compatExt spid="_x0000_s35904"/>
                </a:ext>
                <a:ext uri="{FF2B5EF4-FFF2-40B4-BE49-F238E27FC236}">
                  <a16:creationId xmlns:a16="http://schemas.microsoft.com/office/drawing/2014/main" id="{00000000-0008-0000-0200-00004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68</xdr:row>
          <xdr:rowOff>219075</xdr:rowOff>
        </xdr:from>
        <xdr:to>
          <xdr:col>20</xdr:col>
          <xdr:colOff>123825</xdr:colOff>
          <xdr:row>69</xdr:row>
          <xdr:rowOff>209550</xdr:rowOff>
        </xdr:to>
        <xdr:sp macro="" textlink="">
          <xdr:nvSpPr>
            <xdr:cNvPr id="35905" name="Check Box 65" hidden="1">
              <a:extLst>
                <a:ext uri="{63B3BB69-23CF-44E3-9099-C40C66FF867C}">
                  <a14:compatExt spid="_x0000_s35905"/>
                </a:ext>
                <a:ext uri="{FF2B5EF4-FFF2-40B4-BE49-F238E27FC236}">
                  <a16:creationId xmlns:a16="http://schemas.microsoft.com/office/drawing/2014/main" id="{00000000-0008-0000-0200-00004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67</xdr:row>
          <xdr:rowOff>219075</xdr:rowOff>
        </xdr:from>
        <xdr:to>
          <xdr:col>20</xdr:col>
          <xdr:colOff>114300</xdr:colOff>
          <xdr:row>68</xdr:row>
          <xdr:rowOff>209550</xdr:rowOff>
        </xdr:to>
        <xdr:sp macro="" textlink="">
          <xdr:nvSpPr>
            <xdr:cNvPr id="35906" name="Check Box 66" hidden="1">
              <a:extLst>
                <a:ext uri="{63B3BB69-23CF-44E3-9099-C40C66FF867C}">
                  <a14:compatExt spid="_x0000_s35906"/>
                </a:ext>
                <a:ext uri="{FF2B5EF4-FFF2-40B4-BE49-F238E27FC236}">
                  <a16:creationId xmlns:a16="http://schemas.microsoft.com/office/drawing/2014/main" id="{00000000-0008-0000-0200-00004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166687</xdr:colOff>
      <xdr:row>3</xdr:row>
      <xdr:rowOff>23812</xdr:rowOff>
    </xdr:from>
    <xdr:to>
      <xdr:col>20</xdr:col>
      <xdr:colOff>293688</xdr:colOff>
      <xdr:row>10</xdr:row>
      <xdr:rowOff>71436</xdr:rowOff>
    </xdr:to>
    <xdr:sp macro="" textlink="">
      <xdr:nvSpPr>
        <xdr:cNvPr id="3" name="テキスト ボックス 2">
          <a:extLst>
            <a:ext uri="{FF2B5EF4-FFF2-40B4-BE49-F238E27FC236}">
              <a16:creationId xmlns:a16="http://schemas.microsoft.com/office/drawing/2014/main" id="{E4B142C6-09D9-475C-813A-43CD9BE113A8}"/>
            </a:ext>
          </a:extLst>
        </xdr:cNvPr>
        <xdr:cNvSpPr txBox="1"/>
      </xdr:nvSpPr>
      <xdr:spPr>
        <a:xfrm>
          <a:off x="3865562" y="515937"/>
          <a:ext cx="3778251" cy="1722437"/>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solidFill>
                <a:sysClr val="windowText" lastClr="000000"/>
              </a:solidFill>
            </a:rPr>
            <a:t>【</a:t>
          </a:r>
          <a:r>
            <a:rPr kumimoji="1" lang="ja-JP" altLang="en-US" sz="1050" b="1">
              <a:solidFill>
                <a:sysClr val="windowText" lastClr="000000"/>
              </a:solidFill>
            </a:rPr>
            <a:t>お問合せ・提出先</a:t>
          </a:r>
          <a:r>
            <a:rPr kumimoji="1" lang="en-US" altLang="ja-JP" sz="1050" b="1">
              <a:solidFill>
                <a:sysClr val="windowText" lastClr="000000"/>
              </a:solidFill>
            </a:rPr>
            <a:t>】</a:t>
          </a:r>
          <a:r>
            <a:rPr kumimoji="1" lang="ja-JP" altLang="en-US" sz="1050" b="1">
              <a:solidFill>
                <a:sysClr val="windowText" lastClr="000000"/>
              </a:solidFill>
            </a:rPr>
            <a:t>　</a:t>
          </a:r>
          <a:endParaRPr kumimoji="1" lang="en-US" altLang="ja-JP" sz="1050" b="1">
            <a:solidFill>
              <a:sysClr val="windowText" lastClr="000000"/>
            </a:solidFill>
          </a:endParaRPr>
        </a:p>
        <a:p>
          <a:r>
            <a:rPr kumimoji="1" lang="ja-JP" altLang="en-US" sz="1050" b="1">
              <a:solidFill>
                <a:sysClr val="windowText" lastClr="000000"/>
              </a:solidFill>
            </a:rPr>
            <a:t>コンパスグループ・ジャパン㈱　国立諫早青少年自然の家店</a:t>
          </a:r>
          <a:endParaRPr kumimoji="1" lang="en-US" altLang="ja-JP" sz="1050" b="1">
            <a:solidFill>
              <a:sysClr val="windowText" lastClr="000000"/>
            </a:solidFill>
          </a:endParaRPr>
        </a:p>
        <a:p>
          <a:r>
            <a:rPr kumimoji="1" lang="ja-JP" altLang="en-US" sz="1100">
              <a:solidFill>
                <a:sysClr val="windowText" lastClr="000000"/>
              </a:solidFill>
            </a:rPr>
            <a:t>電 話： </a:t>
          </a:r>
          <a:r>
            <a:rPr kumimoji="1" lang="en-US" altLang="ja-JP" sz="1200">
              <a:solidFill>
                <a:sysClr val="windowText" lastClr="000000"/>
              </a:solidFill>
            </a:rPr>
            <a:t>0957-25-9070</a:t>
          </a:r>
          <a:r>
            <a:rPr kumimoji="1" lang="ja-JP" altLang="en-US" sz="1200">
              <a:solidFill>
                <a:sysClr val="windowText" lastClr="000000"/>
              </a:solidFill>
            </a:rPr>
            <a:t>　</a:t>
          </a:r>
          <a:r>
            <a:rPr kumimoji="1" lang="en-US" altLang="ja-JP" sz="900">
              <a:solidFill>
                <a:srgbClr val="FF0000"/>
              </a:solidFill>
            </a:rPr>
            <a:t>※</a:t>
          </a:r>
        </a:p>
        <a:p>
          <a:r>
            <a:rPr kumimoji="1" lang="ja-JP" altLang="en-US" sz="1100">
              <a:solidFill>
                <a:sysClr val="windowText" lastClr="000000"/>
              </a:solidFill>
            </a:rPr>
            <a:t> </a:t>
          </a:r>
          <a:r>
            <a:rPr kumimoji="1" lang="en-US" altLang="ja-JP" sz="1100">
              <a:solidFill>
                <a:sysClr val="windowText" lastClr="000000"/>
              </a:solidFill>
            </a:rPr>
            <a:t>F</a:t>
          </a:r>
          <a:r>
            <a:rPr kumimoji="1" lang="ja-JP" altLang="en-US" sz="1100">
              <a:solidFill>
                <a:sysClr val="windowText" lastClr="000000"/>
              </a:solidFill>
            </a:rPr>
            <a:t> </a:t>
          </a:r>
          <a:r>
            <a:rPr kumimoji="1" lang="en-US" altLang="ja-JP" sz="1100">
              <a:solidFill>
                <a:sysClr val="windowText" lastClr="000000"/>
              </a:solidFill>
            </a:rPr>
            <a:t>A</a:t>
          </a:r>
          <a:r>
            <a:rPr kumimoji="1" lang="ja-JP" altLang="en-US" sz="1100">
              <a:solidFill>
                <a:sysClr val="windowText" lastClr="000000"/>
              </a:solidFill>
            </a:rPr>
            <a:t> </a:t>
          </a:r>
          <a:r>
            <a:rPr kumimoji="1" lang="en-US" altLang="ja-JP" sz="1100">
              <a:solidFill>
                <a:sysClr val="windowText" lastClr="000000"/>
              </a:solidFill>
            </a:rPr>
            <a:t>X</a:t>
          </a:r>
          <a:r>
            <a:rPr kumimoji="1" lang="ja-JP" altLang="en-US" sz="1100">
              <a:solidFill>
                <a:sysClr val="windowText" lastClr="000000"/>
              </a:solidFill>
            </a:rPr>
            <a:t>： </a:t>
          </a:r>
          <a:r>
            <a:rPr kumimoji="1" lang="en-US" altLang="ja-JP" sz="1200">
              <a:solidFill>
                <a:sysClr val="windowText" lastClr="000000"/>
              </a:solidFill>
            </a:rPr>
            <a:t>0957-25-9073</a:t>
          </a:r>
        </a:p>
        <a:p>
          <a:r>
            <a:rPr kumimoji="1" lang="en-US" altLang="ja-JP" sz="1050">
              <a:solidFill>
                <a:sysClr val="windowText" lastClr="000000"/>
              </a:solidFill>
            </a:rPr>
            <a:t>E-mail</a:t>
          </a:r>
          <a:r>
            <a:rPr kumimoji="1" lang="ja-JP" altLang="en-US" sz="1050">
              <a:solidFill>
                <a:sysClr val="windowText" lastClr="000000"/>
              </a:solidFill>
            </a:rPr>
            <a:t>：</a:t>
          </a:r>
          <a:r>
            <a:rPr kumimoji="1" lang="en-US" altLang="ja-JP" sz="1050">
              <a:solidFill>
                <a:sysClr val="windowText" lastClr="000000"/>
              </a:solidFill>
            </a:rPr>
            <a:t>355071@compass-jpn.com</a:t>
          </a:r>
        </a:p>
        <a:p>
          <a:r>
            <a:rPr kumimoji="1" lang="en-US" altLang="ja-JP" sz="800">
              <a:solidFill>
                <a:srgbClr val="FF0000"/>
              </a:solidFill>
            </a:rPr>
            <a:t>※</a:t>
          </a:r>
          <a:r>
            <a:rPr kumimoji="1" lang="ja-JP" altLang="en-US" sz="800">
              <a:solidFill>
                <a:srgbClr val="FF0000"/>
              </a:solidFill>
            </a:rPr>
            <a:t>　店休日などで出られない場合がございます、後日に改めておかけ直しください</a:t>
          </a:r>
          <a:r>
            <a:rPr kumimoji="1" lang="ja-JP" altLang="en-US" sz="800">
              <a:solidFill>
                <a:sysClr val="windowText" lastClr="000000"/>
              </a:solidFill>
            </a:rPr>
            <a:t>。</a:t>
          </a:r>
        </a:p>
        <a:p>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15</xdr:col>
      <xdr:colOff>269875</xdr:colOff>
      <xdr:row>1</xdr:row>
      <xdr:rowOff>31750</xdr:rowOff>
    </xdr:from>
    <xdr:ext cx="1614377" cy="476249"/>
    <xdr:sp macro="" textlink="">
      <xdr:nvSpPr>
        <xdr:cNvPr id="46" name="テキスト ボックス 45">
          <a:extLst>
            <a:ext uri="{FF2B5EF4-FFF2-40B4-BE49-F238E27FC236}">
              <a16:creationId xmlns:a16="http://schemas.microsoft.com/office/drawing/2014/main" id="{00000000-0008-0000-0300-00002E000000}"/>
            </a:ext>
          </a:extLst>
        </xdr:cNvPr>
        <xdr:cNvSpPr txBox="1"/>
      </xdr:nvSpPr>
      <xdr:spPr>
        <a:xfrm>
          <a:off x="5738813" y="31750"/>
          <a:ext cx="1614377" cy="476249"/>
        </a:xfrm>
        <a:prstGeom prst="rect">
          <a:avLst/>
        </a:prstGeom>
        <a:solidFill>
          <a:schemeClr val="accent6">
            <a:lumMod val="20000"/>
            <a:lumOff val="80000"/>
          </a:schemeClr>
        </a:solidFill>
        <a:ln w="12700">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000" b="1">
              <a:solidFill>
                <a:srgbClr val="FF0000"/>
              </a:solidFill>
            </a:rPr>
            <a:t>(</a:t>
          </a:r>
          <a:r>
            <a:rPr kumimoji="1" lang="ja-JP" altLang="en-US" sz="1000" b="1">
              <a:solidFill>
                <a:srgbClr val="FF0000"/>
              </a:solidFill>
            </a:rPr>
            <a:t>３泊以上の団体のみ</a:t>
          </a:r>
          <a:r>
            <a:rPr kumimoji="1" lang="en-US" altLang="ja-JP" sz="1000" b="1">
              <a:solidFill>
                <a:srgbClr val="FF0000"/>
              </a:solidFill>
            </a:rPr>
            <a:t>)</a:t>
          </a:r>
          <a:endParaRPr kumimoji="1" lang="en-US" altLang="ja-JP" sz="900" b="1">
            <a:solidFill>
              <a:srgbClr val="FF0000"/>
            </a:solidFill>
          </a:endParaRPr>
        </a:p>
        <a:p>
          <a:pPr algn="ctr"/>
          <a:r>
            <a:rPr kumimoji="1" lang="ja-JP" altLang="en-US" sz="1050" b="1">
              <a:solidFill>
                <a:srgbClr val="FF0000"/>
              </a:solidFill>
            </a:rPr>
            <a:t>２ヵ月前</a:t>
          </a:r>
          <a:r>
            <a:rPr kumimoji="1" lang="ja-JP" altLang="en-US" sz="800" b="1">
              <a:solidFill>
                <a:srgbClr val="FF0000"/>
              </a:solidFill>
            </a:rPr>
            <a:t>までに</a:t>
          </a:r>
          <a:r>
            <a:rPr kumimoji="1" lang="ja-JP" altLang="en-US" sz="1050" b="1">
              <a:solidFill>
                <a:srgbClr val="FF0000"/>
              </a:solidFill>
            </a:rPr>
            <a:t>提出</a:t>
          </a:r>
        </a:p>
      </xdr:txBody>
    </xdr:sp>
    <xdr:clientData/>
  </xdr:oneCellAnchor>
  <mc:AlternateContent xmlns:mc="http://schemas.openxmlformats.org/markup-compatibility/2006">
    <mc:Choice xmlns:a14="http://schemas.microsoft.com/office/drawing/2010/main" Requires="a14">
      <xdr:twoCellAnchor editAs="oneCell">
        <xdr:from>
          <xdr:col>4</xdr:col>
          <xdr:colOff>57150</xdr:colOff>
          <xdr:row>17</xdr:row>
          <xdr:rowOff>190500</xdr:rowOff>
        </xdr:from>
        <xdr:to>
          <xdr:col>4</xdr:col>
          <xdr:colOff>285750</xdr:colOff>
          <xdr:row>19</xdr:row>
          <xdr:rowOff>9525</xdr:rowOff>
        </xdr:to>
        <xdr:sp macro="" textlink="">
          <xdr:nvSpPr>
            <xdr:cNvPr id="49231" name="Check Box 79" hidden="1">
              <a:extLst>
                <a:ext uri="{63B3BB69-23CF-44E3-9099-C40C66FF867C}">
                  <a14:compatExt spid="_x0000_s49231"/>
                </a:ext>
                <a:ext uri="{FF2B5EF4-FFF2-40B4-BE49-F238E27FC236}">
                  <a16:creationId xmlns:a16="http://schemas.microsoft.com/office/drawing/2014/main" id="{00000000-0008-0000-0300-00004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xdr:row>
          <xdr:rowOff>200025</xdr:rowOff>
        </xdr:from>
        <xdr:to>
          <xdr:col>5</xdr:col>
          <xdr:colOff>285750</xdr:colOff>
          <xdr:row>18</xdr:row>
          <xdr:rowOff>171450</xdr:rowOff>
        </xdr:to>
        <xdr:sp macro="" textlink="">
          <xdr:nvSpPr>
            <xdr:cNvPr id="49232" name="Check Box 80" hidden="1">
              <a:extLst>
                <a:ext uri="{63B3BB69-23CF-44E3-9099-C40C66FF867C}">
                  <a14:compatExt spid="_x0000_s49232"/>
                </a:ext>
                <a:ext uri="{FF2B5EF4-FFF2-40B4-BE49-F238E27FC236}">
                  <a16:creationId xmlns:a16="http://schemas.microsoft.com/office/drawing/2014/main" id="{00000000-0008-0000-0300-00005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xdr:row>
          <xdr:rowOff>180975</xdr:rowOff>
        </xdr:from>
        <xdr:to>
          <xdr:col>7</xdr:col>
          <xdr:colOff>285750</xdr:colOff>
          <xdr:row>19</xdr:row>
          <xdr:rowOff>9525</xdr:rowOff>
        </xdr:to>
        <xdr:sp macro="" textlink="">
          <xdr:nvSpPr>
            <xdr:cNvPr id="49233" name="Check Box 81" hidden="1">
              <a:extLst>
                <a:ext uri="{63B3BB69-23CF-44E3-9099-C40C66FF867C}">
                  <a14:compatExt spid="_x0000_s49233"/>
                </a:ext>
                <a:ext uri="{FF2B5EF4-FFF2-40B4-BE49-F238E27FC236}">
                  <a16:creationId xmlns:a16="http://schemas.microsoft.com/office/drawing/2014/main" id="{00000000-0008-0000-0300-00005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18</xdr:row>
          <xdr:rowOff>9525</xdr:rowOff>
        </xdr:from>
        <xdr:to>
          <xdr:col>8</xdr:col>
          <xdr:colOff>285750</xdr:colOff>
          <xdr:row>18</xdr:row>
          <xdr:rowOff>171450</xdr:rowOff>
        </xdr:to>
        <xdr:sp macro="" textlink="">
          <xdr:nvSpPr>
            <xdr:cNvPr id="49234" name="Check Box 82" hidden="1">
              <a:extLst>
                <a:ext uri="{63B3BB69-23CF-44E3-9099-C40C66FF867C}">
                  <a14:compatExt spid="_x0000_s49234"/>
                </a:ext>
                <a:ext uri="{FF2B5EF4-FFF2-40B4-BE49-F238E27FC236}">
                  <a16:creationId xmlns:a16="http://schemas.microsoft.com/office/drawing/2014/main" id="{00000000-0008-0000-0300-00005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190500</xdr:rowOff>
        </xdr:from>
        <xdr:to>
          <xdr:col>4</xdr:col>
          <xdr:colOff>285750</xdr:colOff>
          <xdr:row>21</xdr:row>
          <xdr:rowOff>47625</xdr:rowOff>
        </xdr:to>
        <xdr:sp macro="" textlink="">
          <xdr:nvSpPr>
            <xdr:cNvPr id="49244" name="Check Box 92" hidden="1">
              <a:extLst>
                <a:ext uri="{63B3BB69-23CF-44E3-9099-C40C66FF867C}">
                  <a14:compatExt spid="_x0000_s49244"/>
                </a:ext>
                <a:ext uri="{FF2B5EF4-FFF2-40B4-BE49-F238E27FC236}">
                  <a16:creationId xmlns:a16="http://schemas.microsoft.com/office/drawing/2014/main" id="{00000000-0008-0000-0300-00005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190500</xdr:rowOff>
        </xdr:from>
        <xdr:to>
          <xdr:col>5</xdr:col>
          <xdr:colOff>285750</xdr:colOff>
          <xdr:row>21</xdr:row>
          <xdr:rowOff>47625</xdr:rowOff>
        </xdr:to>
        <xdr:sp macro="" textlink="">
          <xdr:nvSpPr>
            <xdr:cNvPr id="49245" name="Check Box 93" hidden="1">
              <a:extLst>
                <a:ext uri="{63B3BB69-23CF-44E3-9099-C40C66FF867C}">
                  <a14:compatExt spid="_x0000_s49245"/>
                </a:ext>
                <a:ext uri="{FF2B5EF4-FFF2-40B4-BE49-F238E27FC236}">
                  <a16:creationId xmlns:a16="http://schemas.microsoft.com/office/drawing/2014/main" id="{00000000-0008-0000-0300-00005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xdr:row>
          <xdr:rowOff>190500</xdr:rowOff>
        </xdr:from>
        <xdr:to>
          <xdr:col>7</xdr:col>
          <xdr:colOff>285750</xdr:colOff>
          <xdr:row>21</xdr:row>
          <xdr:rowOff>47625</xdr:rowOff>
        </xdr:to>
        <xdr:sp macro="" textlink="">
          <xdr:nvSpPr>
            <xdr:cNvPr id="49246" name="Check Box 94" hidden="1">
              <a:extLst>
                <a:ext uri="{63B3BB69-23CF-44E3-9099-C40C66FF867C}">
                  <a14:compatExt spid="_x0000_s49246"/>
                </a:ext>
                <a:ext uri="{FF2B5EF4-FFF2-40B4-BE49-F238E27FC236}">
                  <a16:creationId xmlns:a16="http://schemas.microsoft.com/office/drawing/2014/main" id="{00000000-0008-0000-0300-00005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19</xdr:row>
          <xdr:rowOff>200025</xdr:rowOff>
        </xdr:from>
        <xdr:to>
          <xdr:col>8</xdr:col>
          <xdr:colOff>285750</xdr:colOff>
          <xdr:row>21</xdr:row>
          <xdr:rowOff>28575</xdr:rowOff>
        </xdr:to>
        <xdr:sp macro="" textlink="">
          <xdr:nvSpPr>
            <xdr:cNvPr id="49247" name="Check Box 95" hidden="1">
              <a:extLst>
                <a:ext uri="{63B3BB69-23CF-44E3-9099-C40C66FF867C}">
                  <a14:compatExt spid="_x0000_s49247"/>
                </a:ext>
                <a:ext uri="{FF2B5EF4-FFF2-40B4-BE49-F238E27FC236}">
                  <a16:creationId xmlns:a16="http://schemas.microsoft.com/office/drawing/2014/main" id="{00000000-0008-0000-0300-00005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17</xdr:row>
          <xdr:rowOff>209550</xdr:rowOff>
        </xdr:from>
        <xdr:to>
          <xdr:col>10</xdr:col>
          <xdr:colOff>285750</xdr:colOff>
          <xdr:row>19</xdr:row>
          <xdr:rowOff>28575</xdr:rowOff>
        </xdr:to>
        <xdr:sp macro="" textlink="">
          <xdr:nvSpPr>
            <xdr:cNvPr id="49248" name="Check Box 96" hidden="1">
              <a:extLst>
                <a:ext uri="{63B3BB69-23CF-44E3-9099-C40C66FF867C}">
                  <a14:compatExt spid="_x0000_s49248"/>
                </a:ext>
                <a:ext uri="{FF2B5EF4-FFF2-40B4-BE49-F238E27FC236}">
                  <a16:creationId xmlns:a16="http://schemas.microsoft.com/office/drawing/2014/main" id="{00000000-0008-0000-0300-00006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xdr:row>
          <xdr:rowOff>180975</xdr:rowOff>
        </xdr:from>
        <xdr:to>
          <xdr:col>11</xdr:col>
          <xdr:colOff>285750</xdr:colOff>
          <xdr:row>19</xdr:row>
          <xdr:rowOff>38100</xdr:rowOff>
        </xdr:to>
        <xdr:sp macro="" textlink="">
          <xdr:nvSpPr>
            <xdr:cNvPr id="49249" name="Check Box 97" hidden="1">
              <a:extLst>
                <a:ext uri="{63B3BB69-23CF-44E3-9099-C40C66FF867C}">
                  <a14:compatExt spid="_x0000_s49249"/>
                </a:ext>
                <a:ext uri="{FF2B5EF4-FFF2-40B4-BE49-F238E27FC236}">
                  <a16:creationId xmlns:a16="http://schemas.microsoft.com/office/drawing/2014/main" id="{00000000-0008-0000-0300-00006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17</xdr:row>
          <xdr:rowOff>190500</xdr:rowOff>
        </xdr:from>
        <xdr:to>
          <xdr:col>13</xdr:col>
          <xdr:colOff>285750</xdr:colOff>
          <xdr:row>19</xdr:row>
          <xdr:rowOff>28575</xdr:rowOff>
        </xdr:to>
        <xdr:sp macro="" textlink="">
          <xdr:nvSpPr>
            <xdr:cNvPr id="49250" name="Check Box 98" hidden="1">
              <a:extLst>
                <a:ext uri="{63B3BB69-23CF-44E3-9099-C40C66FF867C}">
                  <a14:compatExt spid="_x0000_s49250"/>
                </a:ext>
                <a:ext uri="{FF2B5EF4-FFF2-40B4-BE49-F238E27FC236}">
                  <a16:creationId xmlns:a16="http://schemas.microsoft.com/office/drawing/2014/main" id="{00000000-0008-0000-0300-00006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18</xdr:row>
          <xdr:rowOff>9525</xdr:rowOff>
        </xdr:from>
        <xdr:to>
          <xdr:col>14</xdr:col>
          <xdr:colOff>295275</xdr:colOff>
          <xdr:row>19</xdr:row>
          <xdr:rowOff>19050</xdr:rowOff>
        </xdr:to>
        <xdr:sp macro="" textlink="">
          <xdr:nvSpPr>
            <xdr:cNvPr id="49251" name="Check Box 99" hidden="1">
              <a:extLst>
                <a:ext uri="{63B3BB69-23CF-44E3-9099-C40C66FF867C}">
                  <a14:compatExt spid="_x0000_s49251"/>
                </a:ext>
                <a:ext uri="{FF2B5EF4-FFF2-40B4-BE49-F238E27FC236}">
                  <a16:creationId xmlns:a16="http://schemas.microsoft.com/office/drawing/2014/main" id="{00000000-0008-0000-0300-00006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xdr:row>
          <xdr:rowOff>190500</xdr:rowOff>
        </xdr:from>
        <xdr:to>
          <xdr:col>10</xdr:col>
          <xdr:colOff>285750</xdr:colOff>
          <xdr:row>21</xdr:row>
          <xdr:rowOff>47625</xdr:rowOff>
        </xdr:to>
        <xdr:sp macro="" textlink="">
          <xdr:nvSpPr>
            <xdr:cNvPr id="49252" name="Check Box 100" hidden="1">
              <a:extLst>
                <a:ext uri="{63B3BB69-23CF-44E3-9099-C40C66FF867C}">
                  <a14:compatExt spid="_x0000_s49252"/>
                </a:ext>
                <a:ext uri="{FF2B5EF4-FFF2-40B4-BE49-F238E27FC236}">
                  <a16:creationId xmlns:a16="http://schemas.microsoft.com/office/drawing/2014/main" id="{00000000-0008-0000-0300-00006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19</xdr:row>
          <xdr:rowOff>171450</xdr:rowOff>
        </xdr:from>
        <xdr:to>
          <xdr:col>11</xdr:col>
          <xdr:colOff>285750</xdr:colOff>
          <xdr:row>21</xdr:row>
          <xdr:rowOff>28575</xdr:rowOff>
        </xdr:to>
        <xdr:sp macro="" textlink="">
          <xdr:nvSpPr>
            <xdr:cNvPr id="49253" name="Check Box 101" hidden="1">
              <a:extLst>
                <a:ext uri="{63B3BB69-23CF-44E3-9099-C40C66FF867C}">
                  <a14:compatExt spid="_x0000_s49253"/>
                </a:ext>
                <a:ext uri="{FF2B5EF4-FFF2-40B4-BE49-F238E27FC236}">
                  <a16:creationId xmlns:a16="http://schemas.microsoft.com/office/drawing/2014/main" id="{00000000-0008-0000-0300-00006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19</xdr:row>
          <xdr:rowOff>171450</xdr:rowOff>
        </xdr:from>
        <xdr:to>
          <xdr:col>13</xdr:col>
          <xdr:colOff>285750</xdr:colOff>
          <xdr:row>21</xdr:row>
          <xdr:rowOff>28575</xdr:rowOff>
        </xdr:to>
        <xdr:sp macro="" textlink="">
          <xdr:nvSpPr>
            <xdr:cNvPr id="49254" name="Check Box 102" hidden="1">
              <a:extLst>
                <a:ext uri="{63B3BB69-23CF-44E3-9099-C40C66FF867C}">
                  <a14:compatExt spid="_x0000_s49254"/>
                </a:ext>
                <a:ext uri="{FF2B5EF4-FFF2-40B4-BE49-F238E27FC236}">
                  <a16:creationId xmlns:a16="http://schemas.microsoft.com/office/drawing/2014/main" id="{00000000-0008-0000-0300-00006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19</xdr:row>
          <xdr:rowOff>190500</xdr:rowOff>
        </xdr:from>
        <xdr:to>
          <xdr:col>14</xdr:col>
          <xdr:colOff>285750</xdr:colOff>
          <xdr:row>21</xdr:row>
          <xdr:rowOff>9525</xdr:rowOff>
        </xdr:to>
        <xdr:sp macro="" textlink="">
          <xdr:nvSpPr>
            <xdr:cNvPr id="49255" name="Check Box 103" hidden="1">
              <a:extLst>
                <a:ext uri="{63B3BB69-23CF-44E3-9099-C40C66FF867C}">
                  <a14:compatExt spid="_x0000_s49255"/>
                </a:ext>
                <a:ext uri="{FF2B5EF4-FFF2-40B4-BE49-F238E27FC236}">
                  <a16:creationId xmlns:a16="http://schemas.microsoft.com/office/drawing/2014/main" id="{00000000-0008-0000-0300-00006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17</xdr:row>
          <xdr:rowOff>209550</xdr:rowOff>
        </xdr:from>
        <xdr:to>
          <xdr:col>16</xdr:col>
          <xdr:colOff>285750</xdr:colOff>
          <xdr:row>19</xdr:row>
          <xdr:rowOff>28575</xdr:rowOff>
        </xdr:to>
        <xdr:sp macro="" textlink="">
          <xdr:nvSpPr>
            <xdr:cNvPr id="49256" name="Check Box 104" hidden="1">
              <a:extLst>
                <a:ext uri="{63B3BB69-23CF-44E3-9099-C40C66FF867C}">
                  <a14:compatExt spid="_x0000_s49256"/>
                </a:ext>
                <a:ext uri="{FF2B5EF4-FFF2-40B4-BE49-F238E27FC236}">
                  <a16:creationId xmlns:a16="http://schemas.microsoft.com/office/drawing/2014/main" id="{00000000-0008-0000-0300-00006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17</xdr:row>
          <xdr:rowOff>180975</xdr:rowOff>
        </xdr:from>
        <xdr:to>
          <xdr:col>17</xdr:col>
          <xdr:colOff>285750</xdr:colOff>
          <xdr:row>19</xdr:row>
          <xdr:rowOff>38100</xdr:rowOff>
        </xdr:to>
        <xdr:sp macro="" textlink="">
          <xdr:nvSpPr>
            <xdr:cNvPr id="49257" name="Check Box 105" hidden="1">
              <a:extLst>
                <a:ext uri="{63B3BB69-23CF-44E3-9099-C40C66FF867C}">
                  <a14:compatExt spid="_x0000_s49257"/>
                </a:ext>
                <a:ext uri="{FF2B5EF4-FFF2-40B4-BE49-F238E27FC236}">
                  <a16:creationId xmlns:a16="http://schemas.microsoft.com/office/drawing/2014/main" id="{00000000-0008-0000-0300-00006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17</xdr:row>
          <xdr:rowOff>190500</xdr:rowOff>
        </xdr:from>
        <xdr:to>
          <xdr:col>19</xdr:col>
          <xdr:colOff>285750</xdr:colOff>
          <xdr:row>19</xdr:row>
          <xdr:rowOff>28575</xdr:rowOff>
        </xdr:to>
        <xdr:sp macro="" textlink="">
          <xdr:nvSpPr>
            <xdr:cNvPr id="49258" name="Check Box 106" hidden="1">
              <a:extLst>
                <a:ext uri="{63B3BB69-23CF-44E3-9099-C40C66FF867C}">
                  <a14:compatExt spid="_x0000_s49258"/>
                </a:ext>
                <a:ext uri="{FF2B5EF4-FFF2-40B4-BE49-F238E27FC236}">
                  <a16:creationId xmlns:a16="http://schemas.microsoft.com/office/drawing/2014/main" id="{00000000-0008-0000-0300-00006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18</xdr:row>
          <xdr:rowOff>9525</xdr:rowOff>
        </xdr:from>
        <xdr:to>
          <xdr:col>20</xdr:col>
          <xdr:colOff>285750</xdr:colOff>
          <xdr:row>19</xdr:row>
          <xdr:rowOff>9525</xdr:rowOff>
        </xdr:to>
        <xdr:sp macro="" textlink="">
          <xdr:nvSpPr>
            <xdr:cNvPr id="49259" name="Check Box 107" hidden="1">
              <a:extLst>
                <a:ext uri="{63B3BB69-23CF-44E3-9099-C40C66FF867C}">
                  <a14:compatExt spid="_x0000_s49259"/>
                </a:ext>
                <a:ext uri="{FF2B5EF4-FFF2-40B4-BE49-F238E27FC236}">
                  <a16:creationId xmlns:a16="http://schemas.microsoft.com/office/drawing/2014/main" id="{00000000-0008-0000-0300-00006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19</xdr:row>
          <xdr:rowOff>190500</xdr:rowOff>
        </xdr:from>
        <xdr:to>
          <xdr:col>16</xdr:col>
          <xdr:colOff>285750</xdr:colOff>
          <xdr:row>21</xdr:row>
          <xdr:rowOff>47625</xdr:rowOff>
        </xdr:to>
        <xdr:sp macro="" textlink="">
          <xdr:nvSpPr>
            <xdr:cNvPr id="49260" name="Check Box 108" hidden="1">
              <a:extLst>
                <a:ext uri="{63B3BB69-23CF-44E3-9099-C40C66FF867C}">
                  <a14:compatExt spid="_x0000_s49260"/>
                </a:ext>
                <a:ext uri="{FF2B5EF4-FFF2-40B4-BE49-F238E27FC236}">
                  <a16:creationId xmlns:a16="http://schemas.microsoft.com/office/drawing/2014/main" id="{00000000-0008-0000-0300-00006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19</xdr:row>
          <xdr:rowOff>171450</xdr:rowOff>
        </xdr:from>
        <xdr:to>
          <xdr:col>17</xdr:col>
          <xdr:colOff>285750</xdr:colOff>
          <xdr:row>21</xdr:row>
          <xdr:rowOff>28575</xdr:rowOff>
        </xdr:to>
        <xdr:sp macro="" textlink="">
          <xdr:nvSpPr>
            <xdr:cNvPr id="49261" name="Check Box 109" hidden="1">
              <a:extLst>
                <a:ext uri="{63B3BB69-23CF-44E3-9099-C40C66FF867C}">
                  <a14:compatExt spid="_x0000_s49261"/>
                </a:ext>
                <a:ext uri="{FF2B5EF4-FFF2-40B4-BE49-F238E27FC236}">
                  <a16:creationId xmlns:a16="http://schemas.microsoft.com/office/drawing/2014/main" id="{00000000-0008-0000-0300-00006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19</xdr:row>
          <xdr:rowOff>171450</xdr:rowOff>
        </xdr:from>
        <xdr:to>
          <xdr:col>19</xdr:col>
          <xdr:colOff>285750</xdr:colOff>
          <xdr:row>21</xdr:row>
          <xdr:rowOff>28575</xdr:rowOff>
        </xdr:to>
        <xdr:sp macro="" textlink="">
          <xdr:nvSpPr>
            <xdr:cNvPr id="49262" name="Check Box 110" hidden="1">
              <a:extLst>
                <a:ext uri="{63B3BB69-23CF-44E3-9099-C40C66FF867C}">
                  <a14:compatExt spid="_x0000_s49262"/>
                </a:ext>
                <a:ext uri="{FF2B5EF4-FFF2-40B4-BE49-F238E27FC236}">
                  <a16:creationId xmlns:a16="http://schemas.microsoft.com/office/drawing/2014/main" id="{00000000-0008-0000-0300-00006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19</xdr:row>
          <xdr:rowOff>190500</xdr:rowOff>
        </xdr:from>
        <xdr:to>
          <xdr:col>20</xdr:col>
          <xdr:colOff>285750</xdr:colOff>
          <xdr:row>21</xdr:row>
          <xdr:rowOff>9525</xdr:rowOff>
        </xdr:to>
        <xdr:sp macro="" textlink="">
          <xdr:nvSpPr>
            <xdr:cNvPr id="49263" name="Check Box 111" hidden="1">
              <a:extLst>
                <a:ext uri="{63B3BB69-23CF-44E3-9099-C40C66FF867C}">
                  <a14:compatExt spid="_x0000_s49263"/>
                </a:ext>
                <a:ext uri="{FF2B5EF4-FFF2-40B4-BE49-F238E27FC236}">
                  <a16:creationId xmlns:a16="http://schemas.microsoft.com/office/drawing/2014/main" id="{00000000-0008-0000-0300-00006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171450</xdr:rowOff>
        </xdr:from>
        <xdr:to>
          <xdr:col>4</xdr:col>
          <xdr:colOff>19050</xdr:colOff>
          <xdr:row>25</xdr:row>
          <xdr:rowOff>19050</xdr:rowOff>
        </xdr:to>
        <xdr:sp macro="" textlink="">
          <xdr:nvSpPr>
            <xdr:cNvPr id="49264" name="Check Box 112" hidden="1">
              <a:extLst>
                <a:ext uri="{63B3BB69-23CF-44E3-9099-C40C66FF867C}">
                  <a14:compatExt spid="_x0000_s49264"/>
                </a:ext>
                <a:ext uri="{FF2B5EF4-FFF2-40B4-BE49-F238E27FC236}">
                  <a16:creationId xmlns:a16="http://schemas.microsoft.com/office/drawing/2014/main" id="{00000000-0008-0000-0300-00007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24</xdr:row>
          <xdr:rowOff>0</xdr:rowOff>
        </xdr:from>
        <xdr:to>
          <xdr:col>10</xdr:col>
          <xdr:colOff>19050</xdr:colOff>
          <xdr:row>25</xdr:row>
          <xdr:rowOff>0</xdr:rowOff>
        </xdr:to>
        <xdr:sp macro="" textlink="">
          <xdr:nvSpPr>
            <xdr:cNvPr id="49265" name="Check Box 113" hidden="1">
              <a:extLst>
                <a:ext uri="{63B3BB69-23CF-44E3-9099-C40C66FF867C}">
                  <a14:compatExt spid="_x0000_s49265"/>
                </a:ext>
                <a:ext uri="{FF2B5EF4-FFF2-40B4-BE49-F238E27FC236}">
                  <a16:creationId xmlns:a16="http://schemas.microsoft.com/office/drawing/2014/main" id="{00000000-0008-0000-0300-00007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24</xdr:row>
          <xdr:rowOff>0</xdr:rowOff>
        </xdr:from>
        <xdr:to>
          <xdr:col>16</xdr:col>
          <xdr:colOff>19050</xdr:colOff>
          <xdr:row>25</xdr:row>
          <xdr:rowOff>19050</xdr:rowOff>
        </xdr:to>
        <xdr:sp macro="" textlink="">
          <xdr:nvSpPr>
            <xdr:cNvPr id="49266" name="Check Box 114" hidden="1">
              <a:extLst>
                <a:ext uri="{63B3BB69-23CF-44E3-9099-C40C66FF867C}">
                  <a14:compatExt spid="_x0000_s49266"/>
                </a:ext>
                <a:ext uri="{FF2B5EF4-FFF2-40B4-BE49-F238E27FC236}">
                  <a16:creationId xmlns:a16="http://schemas.microsoft.com/office/drawing/2014/main" id="{00000000-0008-0000-0300-00007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49</xdr:row>
          <xdr:rowOff>9525</xdr:rowOff>
        </xdr:from>
        <xdr:to>
          <xdr:col>4</xdr:col>
          <xdr:colOff>19050</xdr:colOff>
          <xdr:row>50</xdr:row>
          <xdr:rowOff>0</xdr:rowOff>
        </xdr:to>
        <xdr:sp macro="" textlink="">
          <xdr:nvSpPr>
            <xdr:cNvPr id="49267" name="Check Box 115" hidden="1">
              <a:extLst>
                <a:ext uri="{63B3BB69-23CF-44E3-9099-C40C66FF867C}">
                  <a14:compatExt spid="_x0000_s49267"/>
                </a:ext>
                <a:ext uri="{FF2B5EF4-FFF2-40B4-BE49-F238E27FC236}">
                  <a16:creationId xmlns:a16="http://schemas.microsoft.com/office/drawing/2014/main" id="{00000000-0008-0000-0300-00007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49</xdr:row>
          <xdr:rowOff>9525</xdr:rowOff>
        </xdr:from>
        <xdr:to>
          <xdr:col>10</xdr:col>
          <xdr:colOff>19050</xdr:colOff>
          <xdr:row>50</xdr:row>
          <xdr:rowOff>19050</xdr:rowOff>
        </xdr:to>
        <xdr:sp macro="" textlink="">
          <xdr:nvSpPr>
            <xdr:cNvPr id="49268" name="Check Box 116" hidden="1">
              <a:extLst>
                <a:ext uri="{63B3BB69-23CF-44E3-9099-C40C66FF867C}">
                  <a14:compatExt spid="_x0000_s49268"/>
                </a:ext>
                <a:ext uri="{FF2B5EF4-FFF2-40B4-BE49-F238E27FC236}">
                  <a16:creationId xmlns:a16="http://schemas.microsoft.com/office/drawing/2014/main" id="{00000000-0008-0000-0300-00007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49</xdr:row>
          <xdr:rowOff>9525</xdr:rowOff>
        </xdr:from>
        <xdr:to>
          <xdr:col>16</xdr:col>
          <xdr:colOff>19050</xdr:colOff>
          <xdr:row>50</xdr:row>
          <xdr:rowOff>0</xdr:rowOff>
        </xdr:to>
        <xdr:sp macro="" textlink="">
          <xdr:nvSpPr>
            <xdr:cNvPr id="49269" name="Check Box 117" hidden="1">
              <a:extLst>
                <a:ext uri="{63B3BB69-23CF-44E3-9099-C40C66FF867C}">
                  <a14:compatExt spid="_x0000_s49269"/>
                </a:ext>
                <a:ext uri="{FF2B5EF4-FFF2-40B4-BE49-F238E27FC236}">
                  <a16:creationId xmlns:a16="http://schemas.microsoft.com/office/drawing/2014/main" id="{00000000-0008-0000-0300-00007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166686</xdr:colOff>
      <xdr:row>3</xdr:row>
      <xdr:rowOff>119063</xdr:rowOff>
    </xdr:from>
    <xdr:to>
      <xdr:col>20</xdr:col>
      <xdr:colOff>293687</xdr:colOff>
      <xdr:row>9</xdr:row>
      <xdr:rowOff>182562</xdr:rowOff>
    </xdr:to>
    <xdr:sp macro="" textlink="">
      <xdr:nvSpPr>
        <xdr:cNvPr id="6" name="テキスト ボックス 5">
          <a:extLst>
            <a:ext uri="{FF2B5EF4-FFF2-40B4-BE49-F238E27FC236}">
              <a16:creationId xmlns:a16="http://schemas.microsoft.com/office/drawing/2014/main" id="{4EA8F3CF-4AA8-4FAF-BDEE-A4F72C477962}"/>
            </a:ext>
          </a:extLst>
        </xdr:cNvPr>
        <xdr:cNvSpPr txBox="1"/>
      </xdr:nvSpPr>
      <xdr:spPr>
        <a:xfrm>
          <a:off x="3809999" y="611188"/>
          <a:ext cx="3778251" cy="1547812"/>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solidFill>
                <a:sysClr val="windowText" lastClr="000000"/>
              </a:solidFill>
            </a:rPr>
            <a:t>【</a:t>
          </a:r>
          <a:r>
            <a:rPr kumimoji="1" lang="ja-JP" altLang="en-US" sz="1050" b="1">
              <a:solidFill>
                <a:sysClr val="windowText" lastClr="000000"/>
              </a:solidFill>
            </a:rPr>
            <a:t>お問合せ・提出先</a:t>
          </a:r>
          <a:r>
            <a:rPr kumimoji="1" lang="en-US" altLang="ja-JP" sz="1050" b="1">
              <a:solidFill>
                <a:sysClr val="windowText" lastClr="000000"/>
              </a:solidFill>
            </a:rPr>
            <a:t>】</a:t>
          </a:r>
          <a:r>
            <a:rPr kumimoji="1" lang="ja-JP" altLang="en-US" sz="1050" b="1">
              <a:solidFill>
                <a:sysClr val="windowText" lastClr="000000"/>
              </a:solidFill>
            </a:rPr>
            <a:t>　</a:t>
          </a:r>
          <a:endParaRPr kumimoji="1" lang="en-US" altLang="ja-JP" sz="1050" b="1">
            <a:solidFill>
              <a:sysClr val="windowText" lastClr="000000"/>
            </a:solidFill>
          </a:endParaRPr>
        </a:p>
        <a:p>
          <a:r>
            <a:rPr kumimoji="1" lang="ja-JP" altLang="en-US" sz="1050" b="1">
              <a:solidFill>
                <a:sysClr val="windowText" lastClr="000000"/>
              </a:solidFill>
            </a:rPr>
            <a:t>コンパスグループ・ジャパン㈱　国立諫早青少年自然の家店</a:t>
          </a:r>
          <a:endParaRPr kumimoji="1" lang="en-US" altLang="ja-JP" sz="1050" b="1">
            <a:solidFill>
              <a:sysClr val="windowText" lastClr="000000"/>
            </a:solidFill>
          </a:endParaRPr>
        </a:p>
        <a:p>
          <a:r>
            <a:rPr kumimoji="1" lang="ja-JP" altLang="en-US" sz="1100">
              <a:solidFill>
                <a:sysClr val="windowText" lastClr="000000"/>
              </a:solidFill>
            </a:rPr>
            <a:t>電 話： </a:t>
          </a:r>
          <a:r>
            <a:rPr kumimoji="1" lang="en-US" altLang="ja-JP" sz="1200">
              <a:solidFill>
                <a:sysClr val="windowText" lastClr="000000"/>
              </a:solidFill>
            </a:rPr>
            <a:t>0957-25-9070</a:t>
          </a:r>
          <a:r>
            <a:rPr kumimoji="1" lang="ja-JP" altLang="en-US" sz="1200">
              <a:solidFill>
                <a:sysClr val="windowText" lastClr="000000"/>
              </a:solidFill>
            </a:rPr>
            <a:t>　</a:t>
          </a:r>
          <a:r>
            <a:rPr kumimoji="1" lang="en-US" altLang="ja-JP" sz="900">
              <a:solidFill>
                <a:srgbClr val="FF0000"/>
              </a:solidFill>
            </a:rPr>
            <a:t>※</a:t>
          </a:r>
        </a:p>
        <a:p>
          <a:r>
            <a:rPr kumimoji="1" lang="ja-JP" altLang="en-US" sz="1100">
              <a:solidFill>
                <a:sysClr val="windowText" lastClr="000000"/>
              </a:solidFill>
            </a:rPr>
            <a:t> </a:t>
          </a:r>
          <a:r>
            <a:rPr kumimoji="1" lang="en-US" altLang="ja-JP" sz="1100">
              <a:solidFill>
                <a:sysClr val="windowText" lastClr="000000"/>
              </a:solidFill>
            </a:rPr>
            <a:t>F</a:t>
          </a:r>
          <a:r>
            <a:rPr kumimoji="1" lang="ja-JP" altLang="en-US" sz="1100">
              <a:solidFill>
                <a:sysClr val="windowText" lastClr="000000"/>
              </a:solidFill>
            </a:rPr>
            <a:t> </a:t>
          </a:r>
          <a:r>
            <a:rPr kumimoji="1" lang="en-US" altLang="ja-JP" sz="1100">
              <a:solidFill>
                <a:sysClr val="windowText" lastClr="000000"/>
              </a:solidFill>
            </a:rPr>
            <a:t>A</a:t>
          </a:r>
          <a:r>
            <a:rPr kumimoji="1" lang="ja-JP" altLang="en-US" sz="1100">
              <a:solidFill>
                <a:sysClr val="windowText" lastClr="000000"/>
              </a:solidFill>
            </a:rPr>
            <a:t> </a:t>
          </a:r>
          <a:r>
            <a:rPr kumimoji="1" lang="en-US" altLang="ja-JP" sz="1100">
              <a:solidFill>
                <a:sysClr val="windowText" lastClr="000000"/>
              </a:solidFill>
            </a:rPr>
            <a:t>X</a:t>
          </a:r>
          <a:r>
            <a:rPr kumimoji="1" lang="ja-JP" altLang="en-US" sz="1100">
              <a:solidFill>
                <a:sysClr val="windowText" lastClr="000000"/>
              </a:solidFill>
            </a:rPr>
            <a:t>： </a:t>
          </a:r>
          <a:r>
            <a:rPr kumimoji="1" lang="en-US" altLang="ja-JP" sz="1200">
              <a:solidFill>
                <a:sysClr val="windowText" lastClr="000000"/>
              </a:solidFill>
            </a:rPr>
            <a:t>0957-25-9073</a:t>
          </a:r>
        </a:p>
        <a:p>
          <a:r>
            <a:rPr kumimoji="1" lang="en-US" altLang="ja-JP" sz="1050">
              <a:solidFill>
                <a:sysClr val="windowText" lastClr="000000"/>
              </a:solidFill>
            </a:rPr>
            <a:t>E-mail</a:t>
          </a:r>
          <a:r>
            <a:rPr kumimoji="1" lang="ja-JP" altLang="en-US" sz="1050">
              <a:solidFill>
                <a:sysClr val="windowText" lastClr="000000"/>
              </a:solidFill>
            </a:rPr>
            <a:t>：</a:t>
          </a:r>
          <a:r>
            <a:rPr kumimoji="1" lang="en-US" altLang="ja-JP" sz="1050">
              <a:solidFill>
                <a:sysClr val="windowText" lastClr="000000"/>
              </a:solidFill>
            </a:rPr>
            <a:t>355071@compass-jpn.com</a:t>
          </a:r>
        </a:p>
        <a:p>
          <a:r>
            <a:rPr kumimoji="1" lang="en-US" altLang="ja-JP" sz="800">
              <a:solidFill>
                <a:srgbClr val="FF0000"/>
              </a:solidFill>
            </a:rPr>
            <a:t>※</a:t>
          </a:r>
          <a:r>
            <a:rPr kumimoji="1" lang="ja-JP" altLang="en-US" sz="800">
              <a:solidFill>
                <a:srgbClr val="FF0000"/>
              </a:solidFill>
            </a:rPr>
            <a:t>　店休日などで出られない場合がございます、後日に改めておかけ直しください</a:t>
          </a:r>
          <a:r>
            <a:rPr kumimoji="1" lang="ja-JP" altLang="en-US" sz="800">
              <a:solidFill>
                <a:sysClr val="windowText" lastClr="000000"/>
              </a:solidFill>
            </a:rPr>
            <a:t>。</a:t>
          </a:r>
        </a:p>
        <a:p>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12</xdr:col>
          <xdr:colOff>0</xdr:colOff>
          <xdr:row>6</xdr:row>
          <xdr:rowOff>9525</xdr:rowOff>
        </xdr:from>
        <xdr:to>
          <xdr:col>13</xdr:col>
          <xdr:colOff>0</xdr:colOff>
          <xdr:row>7</xdr:row>
          <xdr:rowOff>9525</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4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7</xdr:row>
          <xdr:rowOff>9525</xdr:rowOff>
        </xdr:from>
        <xdr:to>
          <xdr:col>13</xdr:col>
          <xdr:colOff>0</xdr:colOff>
          <xdr:row>8</xdr:row>
          <xdr:rowOff>9525</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04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13</xdr:row>
          <xdr:rowOff>0</xdr:rowOff>
        </xdr:from>
        <xdr:to>
          <xdr:col>5</xdr:col>
          <xdr:colOff>0</xdr:colOff>
          <xdr:row>14</xdr:row>
          <xdr:rowOff>0</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04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14</xdr:row>
          <xdr:rowOff>0</xdr:rowOff>
        </xdr:from>
        <xdr:to>
          <xdr:col>5</xdr:col>
          <xdr:colOff>0</xdr:colOff>
          <xdr:row>15</xdr:row>
          <xdr:rowOff>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400-00000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15</xdr:row>
          <xdr:rowOff>0</xdr:rowOff>
        </xdr:from>
        <xdr:to>
          <xdr:col>5</xdr:col>
          <xdr:colOff>0</xdr:colOff>
          <xdr:row>16</xdr:row>
          <xdr:rowOff>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4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13</xdr:row>
          <xdr:rowOff>0</xdr:rowOff>
        </xdr:from>
        <xdr:to>
          <xdr:col>12</xdr:col>
          <xdr:colOff>0</xdr:colOff>
          <xdr:row>14</xdr:row>
          <xdr:rowOff>0</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00000000-0008-0000-04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14</xdr:row>
          <xdr:rowOff>0</xdr:rowOff>
        </xdr:from>
        <xdr:to>
          <xdr:col>12</xdr:col>
          <xdr:colOff>0</xdr:colOff>
          <xdr:row>15</xdr:row>
          <xdr:rowOff>0</xdr:rowOff>
        </xdr:to>
        <xdr:sp macro="" textlink="">
          <xdr:nvSpPr>
            <xdr:cNvPr id="59399" name="Check Box 7" hidden="1">
              <a:extLst>
                <a:ext uri="{63B3BB69-23CF-44E3-9099-C40C66FF867C}">
                  <a14:compatExt spid="_x0000_s59399"/>
                </a:ext>
                <a:ext uri="{FF2B5EF4-FFF2-40B4-BE49-F238E27FC236}">
                  <a16:creationId xmlns:a16="http://schemas.microsoft.com/office/drawing/2014/main" id="{00000000-0008-0000-0400-00000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15</xdr:row>
          <xdr:rowOff>0</xdr:rowOff>
        </xdr:from>
        <xdr:to>
          <xdr:col>12</xdr:col>
          <xdr:colOff>0</xdr:colOff>
          <xdr:row>16</xdr:row>
          <xdr:rowOff>0</xdr:rowOff>
        </xdr:to>
        <xdr:sp macro="" textlink="">
          <xdr:nvSpPr>
            <xdr:cNvPr id="59400" name="Check Box 8" hidden="1">
              <a:extLst>
                <a:ext uri="{63B3BB69-23CF-44E3-9099-C40C66FF867C}">
                  <a14:compatExt spid="_x0000_s59400"/>
                </a:ext>
                <a:ext uri="{FF2B5EF4-FFF2-40B4-BE49-F238E27FC236}">
                  <a16:creationId xmlns:a16="http://schemas.microsoft.com/office/drawing/2014/main" id="{00000000-0008-0000-0400-00000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16</xdr:row>
          <xdr:rowOff>0</xdr:rowOff>
        </xdr:from>
        <xdr:to>
          <xdr:col>5</xdr:col>
          <xdr:colOff>0</xdr:colOff>
          <xdr:row>17</xdr:row>
          <xdr:rowOff>0</xdr:rowOff>
        </xdr:to>
        <xdr:sp macro="" textlink="">
          <xdr:nvSpPr>
            <xdr:cNvPr id="59401" name="Check Box 9" hidden="1">
              <a:extLst>
                <a:ext uri="{63B3BB69-23CF-44E3-9099-C40C66FF867C}">
                  <a14:compatExt spid="_x0000_s59401"/>
                </a:ext>
                <a:ext uri="{FF2B5EF4-FFF2-40B4-BE49-F238E27FC236}">
                  <a16:creationId xmlns:a16="http://schemas.microsoft.com/office/drawing/2014/main" id="{00000000-0008-0000-0400-00000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17</xdr:row>
          <xdr:rowOff>0</xdr:rowOff>
        </xdr:from>
        <xdr:to>
          <xdr:col>5</xdr:col>
          <xdr:colOff>0</xdr:colOff>
          <xdr:row>18</xdr:row>
          <xdr:rowOff>0</xdr:rowOff>
        </xdr:to>
        <xdr:sp macro="" textlink="">
          <xdr:nvSpPr>
            <xdr:cNvPr id="59402" name="Check Box 10" hidden="1">
              <a:extLst>
                <a:ext uri="{63B3BB69-23CF-44E3-9099-C40C66FF867C}">
                  <a14:compatExt spid="_x0000_s59402"/>
                </a:ext>
                <a:ext uri="{FF2B5EF4-FFF2-40B4-BE49-F238E27FC236}">
                  <a16:creationId xmlns:a16="http://schemas.microsoft.com/office/drawing/2014/main" id="{00000000-0008-0000-0400-00000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18</xdr:row>
          <xdr:rowOff>0</xdr:rowOff>
        </xdr:from>
        <xdr:to>
          <xdr:col>5</xdr:col>
          <xdr:colOff>0</xdr:colOff>
          <xdr:row>19</xdr:row>
          <xdr:rowOff>0</xdr:rowOff>
        </xdr:to>
        <xdr:sp macro="" textlink="">
          <xdr:nvSpPr>
            <xdr:cNvPr id="59403" name="Check Box 11" hidden="1">
              <a:extLst>
                <a:ext uri="{63B3BB69-23CF-44E3-9099-C40C66FF867C}">
                  <a14:compatExt spid="_x0000_s59403"/>
                </a:ext>
                <a:ext uri="{FF2B5EF4-FFF2-40B4-BE49-F238E27FC236}">
                  <a16:creationId xmlns:a16="http://schemas.microsoft.com/office/drawing/2014/main" id="{00000000-0008-0000-0400-00000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0</xdr:colOff>
          <xdr:row>16</xdr:row>
          <xdr:rowOff>0</xdr:rowOff>
        </xdr:from>
        <xdr:to>
          <xdr:col>10</xdr:col>
          <xdr:colOff>0</xdr:colOff>
          <xdr:row>17</xdr:row>
          <xdr:rowOff>0</xdr:rowOff>
        </xdr:to>
        <xdr:sp macro="" textlink="">
          <xdr:nvSpPr>
            <xdr:cNvPr id="59404" name="Check Box 12" hidden="1">
              <a:extLst>
                <a:ext uri="{63B3BB69-23CF-44E3-9099-C40C66FF867C}">
                  <a14:compatExt spid="_x0000_s59404"/>
                </a:ext>
                <a:ext uri="{FF2B5EF4-FFF2-40B4-BE49-F238E27FC236}">
                  <a16:creationId xmlns:a16="http://schemas.microsoft.com/office/drawing/2014/main" id="{00000000-0008-0000-0400-00000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0</xdr:colOff>
          <xdr:row>17</xdr:row>
          <xdr:rowOff>0</xdr:rowOff>
        </xdr:from>
        <xdr:to>
          <xdr:col>10</xdr:col>
          <xdr:colOff>0</xdr:colOff>
          <xdr:row>18</xdr:row>
          <xdr:rowOff>0</xdr:rowOff>
        </xdr:to>
        <xdr:sp macro="" textlink="">
          <xdr:nvSpPr>
            <xdr:cNvPr id="59405" name="Check Box 13" hidden="1">
              <a:extLst>
                <a:ext uri="{63B3BB69-23CF-44E3-9099-C40C66FF867C}">
                  <a14:compatExt spid="_x0000_s59405"/>
                </a:ext>
                <a:ext uri="{FF2B5EF4-FFF2-40B4-BE49-F238E27FC236}">
                  <a16:creationId xmlns:a16="http://schemas.microsoft.com/office/drawing/2014/main" id="{00000000-0008-0000-0400-00000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0</xdr:colOff>
          <xdr:row>16</xdr:row>
          <xdr:rowOff>0</xdr:rowOff>
        </xdr:from>
        <xdr:to>
          <xdr:col>15</xdr:col>
          <xdr:colOff>0</xdr:colOff>
          <xdr:row>17</xdr:row>
          <xdr:rowOff>0</xdr:rowOff>
        </xdr:to>
        <xdr:sp macro="" textlink="">
          <xdr:nvSpPr>
            <xdr:cNvPr id="59406" name="Check Box 14" hidden="1">
              <a:extLst>
                <a:ext uri="{63B3BB69-23CF-44E3-9099-C40C66FF867C}">
                  <a14:compatExt spid="_x0000_s59406"/>
                </a:ext>
                <a:ext uri="{FF2B5EF4-FFF2-40B4-BE49-F238E27FC236}">
                  <a16:creationId xmlns:a16="http://schemas.microsoft.com/office/drawing/2014/main" id="{00000000-0008-0000-0400-00000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0</xdr:colOff>
          <xdr:row>17</xdr:row>
          <xdr:rowOff>0</xdr:rowOff>
        </xdr:from>
        <xdr:to>
          <xdr:col>15</xdr:col>
          <xdr:colOff>0</xdr:colOff>
          <xdr:row>18</xdr:row>
          <xdr:rowOff>0</xdr:rowOff>
        </xdr:to>
        <xdr:sp macro="" textlink="">
          <xdr:nvSpPr>
            <xdr:cNvPr id="59407" name="Check Box 15" hidden="1">
              <a:extLst>
                <a:ext uri="{63B3BB69-23CF-44E3-9099-C40C66FF867C}">
                  <a14:compatExt spid="_x0000_s59407"/>
                </a:ext>
                <a:ext uri="{FF2B5EF4-FFF2-40B4-BE49-F238E27FC236}">
                  <a16:creationId xmlns:a16="http://schemas.microsoft.com/office/drawing/2014/main" id="{00000000-0008-0000-0400-00000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247650</xdr:colOff>
      <xdr:row>1</xdr:row>
      <xdr:rowOff>95250</xdr:rowOff>
    </xdr:from>
    <xdr:ext cx="1176861" cy="307068"/>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5581650" y="381000"/>
          <a:ext cx="1176861" cy="307068"/>
        </a:xfrm>
        <a:prstGeom prst="rect">
          <a:avLst/>
        </a:prstGeom>
        <a:solidFill>
          <a:schemeClr val="accent3">
            <a:lumMod val="20000"/>
            <a:lumOff val="80000"/>
          </a:schemeClr>
        </a:solidFill>
        <a:ln w="19050">
          <a:solidFill>
            <a:schemeClr val="accent3"/>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050" b="1">
              <a:solidFill>
                <a:srgbClr val="00B050"/>
              </a:solidFill>
            </a:rPr>
            <a:t>20</a:t>
          </a:r>
          <a:r>
            <a:rPr kumimoji="1" lang="ja-JP" altLang="en-US" sz="1050" b="1">
              <a:solidFill>
                <a:srgbClr val="00B050"/>
              </a:solidFill>
            </a:rPr>
            <a:t>日前</a:t>
          </a:r>
          <a:r>
            <a:rPr kumimoji="1" lang="ja-JP" altLang="en-US" sz="800" b="1">
              <a:solidFill>
                <a:srgbClr val="00B050"/>
              </a:solidFill>
            </a:rPr>
            <a:t>までに</a:t>
          </a:r>
          <a:r>
            <a:rPr kumimoji="1" lang="ja-JP" altLang="en-US" sz="1050" b="1">
              <a:solidFill>
                <a:srgbClr val="00B050"/>
              </a:solidFill>
            </a:rPr>
            <a:t>提出</a:t>
          </a:r>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22</xdr:row>
          <xdr:rowOff>9525</xdr:rowOff>
        </xdr:from>
        <xdr:to>
          <xdr:col>3</xdr:col>
          <xdr:colOff>371475</xdr:colOff>
          <xdr:row>22</xdr:row>
          <xdr:rowOff>371475</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5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22</xdr:row>
          <xdr:rowOff>0</xdr:rowOff>
        </xdr:from>
        <xdr:to>
          <xdr:col>5</xdr:col>
          <xdr:colOff>381000</xdr:colOff>
          <xdr:row>22</xdr:row>
          <xdr:rowOff>361950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5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26</xdr:row>
          <xdr:rowOff>200025</xdr:rowOff>
        </xdr:from>
        <xdr:to>
          <xdr:col>1</xdr:col>
          <xdr:colOff>28575</xdr:colOff>
          <xdr:row>28</xdr:row>
          <xdr:rowOff>47625</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05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26</xdr:row>
          <xdr:rowOff>200025</xdr:rowOff>
        </xdr:from>
        <xdr:to>
          <xdr:col>6</xdr:col>
          <xdr:colOff>66675</xdr:colOff>
          <xdr:row>28</xdr:row>
          <xdr:rowOff>47625</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05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180975</xdr:rowOff>
        </xdr:from>
        <xdr:to>
          <xdr:col>5</xdr:col>
          <xdr:colOff>0</xdr:colOff>
          <xdr:row>40</xdr:row>
          <xdr:rowOff>28575</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05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39</xdr:row>
          <xdr:rowOff>200025</xdr:rowOff>
        </xdr:from>
        <xdr:to>
          <xdr:col>5</xdr:col>
          <xdr:colOff>0</xdr:colOff>
          <xdr:row>41</xdr:row>
          <xdr:rowOff>28575</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00000000-0008-0000-05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40</xdr:row>
          <xdr:rowOff>180975</xdr:rowOff>
        </xdr:from>
        <xdr:to>
          <xdr:col>5</xdr:col>
          <xdr:colOff>0</xdr:colOff>
          <xdr:row>42</xdr:row>
          <xdr:rowOff>9525</xdr:rowOff>
        </xdr:to>
        <xdr:sp macro="" textlink="">
          <xdr:nvSpPr>
            <xdr:cNvPr id="70663" name="Check Box 7" hidden="1">
              <a:extLst>
                <a:ext uri="{63B3BB69-23CF-44E3-9099-C40C66FF867C}">
                  <a14:compatExt spid="_x0000_s70663"/>
                </a:ext>
                <a:ext uri="{FF2B5EF4-FFF2-40B4-BE49-F238E27FC236}">
                  <a16:creationId xmlns:a16="http://schemas.microsoft.com/office/drawing/2014/main" id="{00000000-0008-0000-0500-00000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41</xdr:row>
          <xdr:rowOff>209550</xdr:rowOff>
        </xdr:from>
        <xdr:to>
          <xdr:col>5</xdr:col>
          <xdr:colOff>0</xdr:colOff>
          <xdr:row>43</xdr:row>
          <xdr:rowOff>38100</xdr:rowOff>
        </xdr:to>
        <xdr:sp macro="" textlink="">
          <xdr:nvSpPr>
            <xdr:cNvPr id="70664" name="Check Box 8" hidden="1">
              <a:extLst>
                <a:ext uri="{63B3BB69-23CF-44E3-9099-C40C66FF867C}">
                  <a14:compatExt spid="_x0000_s70664"/>
                </a:ext>
                <a:ext uri="{FF2B5EF4-FFF2-40B4-BE49-F238E27FC236}">
                  <a16:creationId xmlns:a16="http://schemas.microsoft.com/office/drawing/2014/main" id="{00000000-0008-0000-05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42</xdr:row>
          <xdr:rowOff>209550</xdr:rowOff>
        </xdr:from>
        <xdr:to>
          <xdr:col>5</xdr:col>
          <xdr:colOff>0</xdr:colOff>
          <xdr:row>44</xdr:row>
          <xdr:rowOff>38100</xdr:rowOff>
        </xdr:to>
        <xdr:sp macro="" textlink="">
          <xdr:nvSpPr>
            <xdr:cNvPr id="70665" name="Check Box 9" hidden="1">
              <a:extLst>
                <a:ext uri="{63B3BB69-23CF-44E3-9099-C40C66FF867C}">
                  <a14:compatExt spid="_x0000_s70665"/>
                </a:ext>
                <a:ext uri="{FF2B5EF4-FFF2-40B4-BE49-F238E27FC236}">
                  <a16:creationId xmlns:a16="http://schemas.microsoft.com/office/drawing/2014/main" id="{00000000-0008-0000-0500-00000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43</xdr:row>
          <xdr:rowOff>190500</xdr:rowOff>
        </xdr:from>
        <xdr:to>
          <xdr:col>4</xdr:col>
          <xdr:colOff>419100</xdr:colOff>
          <xdr:row>45</xdr:row>
          <xdr:rowOff>19050</xdr:rowOff>
        </xdr:to>
        <xdr:sp macro="" textlink="">
          <xdr:nvSpPr>
            <xdr:cNvPr id="70666" name="Check Box 10" hidden="1">
              <a:extLst>
                <a:ext uri="{63B3BB69-23CF-44E3-9099-C40C66FF867C}">
                  <a14:compatExt spid="_x0000_s70666"/>
                </a:ext>
                <a:ext uri="{FF2B5EF4-FFF2-40B4-BE49-F238E27FC236}">
                  <a16:creationId xmlns:a16="http://schemas.microsoft.com/office/drawing/2014/main" id="{00000000-0008-0000-0500-00000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38</xdr:row>
          <xdr:rowOff>190500</xdr:rowOff>
        </xdr:from>
        <xdr:to>
          <xdr:col>10</xdr:col>
          <xdr:colOff>409575</xdr:colOff>
          <xdr:row>40</xdr:row>
          <xdr:rowOff>38100</xdr:rowOff>
        </xdr:to>
        <xdr:sp macro="" textlink="">
          <xdr:nvSpPr>
            <xdr:cNvPr id="70667" name="Check Box 11" hidden="1">
              <a:extLst>
                <a:ext uri="{63B3BB69-23CF-44E3-9099-C40C66FF867C}">
                  <a14:compatExt spid="_x0000_s70667"/>
                </a:ext>
                <a:ext uri="{FF2B5EF4-FFF2-40B4-BE49-F238E27FC236}">
                  <a16:creationId xmlns:a16="http://schemas.microsoft.com/office/drawing/2014/main" id="{00000000-0008-0000-0500-00000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39</xdr:row>
          <xdr:rowOff>200025</xdr:rowOff>
        </xdr:from>
        <xdr:to>
          <xdr:col>10</xdr:col>
          <xdr:colOff>409575</xdr:colOff>
          <xdr:row>41</xdr:row>
          <xdr:rowOff>28575</xdr:rowOff>
        </xdr:to>
        <xdr:sp macro="" textlink="">
          <xdr:nvSpPr>
            <xdr:cNvPr id="70668" name="Check Box 12" hidden="1">
              <a:extLst>
                <a:ext uri="{63B3BB69-23CF-44E3-9099-C40C66FF867C}">
                  <a14:compatExt spid="_x0000_s70668"/>
                </a:ext>
                <a:ext uri="{FF2B5EF4-FFF2-40B4-BE49-F238E27FC236}">
                  <a16:creationId xmlns:a16="http://schemas.microsoft.com/office/drawing/2014/main" id="{00000000-0008-0000-0500-00000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42</xdr:row>
          <xdr:rowOff>209550</xdr:rowOff>
        </xdr:from>
        <xdr:to>
          <xdr:col>11</xdr:col>
          <xdr:colOff>0</xdr:colOff>
          <xdr:row>44</xdr:row>
          <xdr:rowOff>38100</xdr:rowOff>
        </xdr:to>
        <xdr:sp macro="" textlink="">
          <xdr:nvSpPr>
            <xdr:cNvPr id="70669" name="Check Box 13" hidden="1">
              <a:extLst>
                <a:ext uri="{63B3BB69-23CF-44E3-9099-C40C66FF867C}">
                  <a14:compatExt spid="_x0000_s70669"/>
                </a:ext>
                <a:ext uri="{FF2B5EF4-FFF2-40B4-BE49-F238E27FC236}">
                  <a16:creationId xmlns:a16="http://schemas.microsoft.com/office/drawing/2014/main" id="{00000000-0008-0000-0500-00000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43</xdr:row>
          <xdr:rowOff>190500</xdr:rowOff>
        </xdr:from>
        <xdr:to>
          <xdr:col>10</xdr:col>
          <xdr:colOff>419100</xdr:colOff>
          <xdr:row>45</xdr:row>
          <xdr:rowOff>19050</xdr:rowOff>
        </xdr:to>
        <xdr:sp macro="" textlink="">
          <xdr:nvSpPr>
            <xdr:cNvPr id="70670" name="Check Box 14" hidden="1">
              <a:extLst>
                <a:ext uri="{63B3BB69-23CF-44E3-9099-C40C66FF867C}">
                  <a14:compatExt spid="_x0000_s70670"/>
                </a:ext>
                <a:ext uri="{FF2B5EF4-FFF2-40B4-BE49-F238E27FC236}">
                  <a16:creationId xmlns:a16="http://schemas.microsoft.com/office/drawing/2014/main" id="{00000000-0008-0000-0500-00000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64</xdr:row>
      <xdr:rowOff>152400</xdr:rowOff>
    </xdr:from>
    <xdr:to>
      <xdr:col>15</xdr:col>
      <xdr:colOff>400443</xdr:colOff>
      <xdr:row>73</xdr:row>
      <xdr:rowOff>14287</xdr:rowOff>
    </xdr:to>
    <xdr:grpSp>
      <xdr:nvGrpSpPr>
        <xdr:cNvPr id="17" name="グループ化 16">
          <a:extLst>
            <a:ext uri="{FF2B5EF4-FFF2-40B4-BE49-F238E27FC236}">
              <a16:creationId xmlns:a16="http://schemas.microsoft.com/office/drawing/2014/main" id="{00000000-0008-0000-0500-000011000000}"/>
            </a:ext>
          </a:extLst>
        </xdr:cNvPr>
        <xdr:cNvGrpSpPr/>
      </xdr:nvGrpSpPr>
      <xdr:grpSpPr>
        <a:xfrm>
          <a:off x="0" y="17745075"/>
          <a:ext cx="6829818" cy="2195512"/>
          <a:chOff x="0" y="16411575"/>
          <a:chExt cx="6829818" cy="2109787"/>
        </a:xfrm>
      </xdr:grpSpPr>
      <xdr:grpSp>
        <xdr:nvGrpSpPr>
          <xdr:cNvPr id="18" name="グループ化 17">
            <a:extLst>
              <a:ext uri="{FF2B5EF4-FFF2-40B4-BE49-F238E27FC236}">
                <a16:creationId xmlns:a16="http://schemas.microsoft.com/office/drawing/2014/main" id="{00000000-0008-0000-0500-000012000000}"/>
              </a:ext>
            </a:extLst>
          </xdr:cNvPr>
          <xdr:cNvGrpSpPr/>
        </xdr:nvGrpSpPr>
        <xdr:grpSpPr>
          <a:xfrm>
            <a:off x="3883820" y="16411575"/>
            <a:ext cx="2945998" cy="2109787"/>
            <a:chOff x="3883820" y="16411575"/>
            <a:chExt cx="2945998" cy="2109787"/>
          </a:xfrm>
        </xdr:grpSpPr>
        <xdr:grpSp>
          <xdr:nvGrpSpPr>
            <xdr:cNvPr id="25" name="グループ化 24">
              <a:extLst>
                <a:ext uri="{FF2B5EF4-FFF2-40B4-BE49-F238E27FC236}">
                  <a16:creationId xmlns:a16="http://schemas.microsoft.com/office/drawing/2014/main" id="{00000000-0008-0000-0500-000019000000}"/>
                </a:ext>
              </a:extLst>
            </xdr:cNvPr>
            <xdr:cNvGrpSpPr/>
          </xdr:nvGrpSpPr>
          <xdr:grpSpPr>
            <a:xfrm>
              <a:off x="3883820" y="16411575"/>
              <a:ext cx="2945998" cy="2109787"/>
              <a:chOff x="8170070" y="17164050"/>
              <a:chExt cx="2945998" cy="2109787"/>
            </a:xfrm>
          </xdr:grpSpPr>
          <xdr:pic>
            <xdr:nvPicPr>
              <xdr:cNvPr id="27" name="図 1">
                <a:extLst>
                  <a:ext uri="{FF2B5EF4-FFF2-40B4-BE49-F238E27FC236}">
                    <a16:creationId xmlns:a16="http://schemas.microsoft.com/office/drawing/2014/main" id="{00000000-0008-0000-0500-00001B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746" t="17995" r="52367" b="72897"/>
              <a:stretch/>
            </xdr:blipFill>
            <xdr:spPr bwMode="auto">
              <a:xfrm>
                <a:off x="8170070" y="17164050"/>
                <a:ext cx="2945998"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1">
                <a:extLst>
                  <a:ext uri="{FF2B5EF4-FFF2-40B4-BE49-F238E27FC236}">
                    <a16:creationId xmlns:a16="http://schemas.microsoft.com/office/drawing/2014/main" id="{00000000-0008-0000-0500-00001C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746" t="26839" r="52367" b="48280"/>
              <a:stretch/>
            </xdr:blipFill>
            <xdr:spPr bwMode="auto">
              <a:xfrm>
                <a:off x="8170070" y="17478375"/>
                <a:ext cx="2945998" cy="1795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26" name="図 25">
              <a:extLst>
                <a:ext uri="{FF2B5EF4-FFF2-40B4-BE49-F238E27FC236}">
                  <a16:creationId xmlns:a16="http://schemas.microsoft.com/office/drawing/2014/main" id="{00000000-0008-0000-0500-00001A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541" t="19984" r="71823" b="77859"/>
            <a:stretch/>
          </xdr:blipFill>
          <xdr:spPr bwMode="auto">
            <a:xfrm>
              <a:off x="6477000" y="16468725"/>
              <a:ext cx="231457"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9" name="グループ化 18">
            <a:extLst>
              <a:ext uri="{FF2B5EF4-FFF2-40B4-BE49-F238E27FC236}">
                <a16:creationId xmlns:a16="http://schemas.microsoft.com/office/drawing/2014/main" id="{00000000-0008-0000-0500-000013000000}"/>
              </a:ext>
            </a:extLst>
          </xdr:cNvPr>
          <xdr:cNvGrpSpPr/>
        </xdr:nvGrpSpPr>
        <xdr:grpSpPr>
          <a:xfrm>
            <a:off x="0" y="16563974"/>
            <a:ext cx="3847562" cy="1685926"/>
            <a:chOff x="7500940" y="15078074"/>
            <a:chExt cx="3500436" cy="1533822"/>
          </a:xfrm>
        </xdr:grpSpPr>
        <xdr:grpSp>
          <xdr:nvGrpSpPr>
            <xdr:cNvPr id="20" name="グループ化 19">
              <a:extLst>
                <a:ext uri="{FF2B5EF4-FFF2-40B4-BE49-F238E27FC236}">
                  <a16:creationId xmlns:a16="http://schemas.microsoft.com/office/drawing/2014/main" id="{00000000-0008-0000-0500-000014000000}"/>
                </a:ext>
              </a:extLst>
            </xdr:cNvPr>
            <xdr:cNvGrpSpPr/>
          </xdr:nvGrpSpPr>
          <xdr:grpSpPr>
            <a:xfrm>
              <a:off x="7500940" y="15078074"/>
              <a:ext cx="3500436" cy="1533822"/>
              <a:chOff x="7500940" y="15078074"/>
              <a:chExt cx="3500436" cy="1533822"/>
            </a:xfrm>
          </xdr:grpSpPr>
          <xdr:pic>
            <xdr:nvPicPr>
              <xdr:cNvPr id="22" name="図 21">
                <a:extLst>
                  <a:ext uri="{FF2B5EF4-FFF2-40B4-BE49-F238E27FC236}">
                    <a16:creationId xmlns:a16="http://schemas.microsoft.com/office/drawing/2014/main" id="{00000000-0008-0000-0500-00001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884" t="36374" r="71823" b="54674"/>
              <a:stretch/>
            </xdr:blipFill>
            <xdr:spPr bwMode="auto">
              <a:xfrm>
                <a:off x="7500940" y="15821025"/>
                <a:ext cx="3500436" cy="790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図 22">
                <a:extLst>
                  <a:ext uri="{FF2B5EF4-FFF2-40B4-BE49-F238E27FC236}">
                    <a16:creationId xmlns:a16="http://schemas.microsoft.com/office/drawing/2014/main" id="{00000000-0008-0000-0500-00001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512" t="27317" r="71823" b="64166"/>
              <a:stretch/>
            </xdr:blipFill>
            <xdr:spPr bwMode="auto">
              <a:xfrm>
                <a:off x="8924924" y="15078074"/>
                <a:ext cx="2076451"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図 23">
                <a:extLst>
                  <a:ext uri="{FF2B5EF4-FFF2-40B4-BE49-F238E27FC236}">
                    <a16:creationId xmlns:a16="http://schemas.microsoft.com/office/drawing/2014/main" id="{00000000-0008-0000-0500-00001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884" t="27694" r="85678" b="63896"/>
              <a:stretch/>
            </xdr:blipFill>
            <xdr:spPr bwMode="auto">
              <a:xfrm>
                <a:off x="7505700" y="15078076"/>
                <a:ext cx="14668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7572374" y="15154275"/>
              <a:ext cx="1362075" cy="581025"/>
            </a:xfrm>
            <a:prstGeom prst="rect">
              <a:avLst/>
            </a:prstGeom>
            <a:no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UD デジタル 教科書体 N-R" panose="02020400000000000000" pitchFamily="17" charset="-128"/>
                  <a:ea typeface="UD デジタル 教科書体 N-R" panose="02020400000000000000" pitchFamily="17" charset="-128"/>
                </a:rPr>
                <a:t>ご利用可能</a:t>
              </a:r>
              <a:endParaRPr kumimoji="1" lang="en-US" altLang="ja-JP" sz="1100" b="1">
                <a:latin typeface="UD デジタル 教科書体 N-R" panose="02020400000000000000" pitchFamily="17" charset="-128"/>
                <a:ea typeface="UD デジタル 教科書体 N-R" panose="02020400000000000000" pitchFamily="17" charset="-128"/>
              </a:endParaRPr>
            </a:p>
            <a:p>
              <a:pPr algn="ctr"/>
              <a:r>
                <a:rPr kumimoji="1" lang="ja-JP" altLang="en-US" sz="1100" b="1">
                  <a:latin typeface="UD デジタル 教科書体 N-R" panose="02020400000000000000" pitchFamily="17" charset="-128"/>
                  <a:ea typeface="UD デジタル 教科書体 N-R" panose="02020400000000000000" pitchFamily="17" charset="-128"/>
                </a:rPr>
                <a:t>電子決済サービス</a:t>
              </a:r>
            </a:p>
          </xdr:txBody>
        </xdr:sp>
      </xdr:grpSp>
    </xdr:grpSp>
    <xdr:clientData/>
  </xdr:twoCellAnchor>
  <xdr:oneCellAnchor>
    <xdr:from>
      <xdr:col>12</xdr:col>
      <xdr:colOff>314324</xdr:colOff>
      <xdr:row>1</xdr:row>
      <xdr:rowOff>38100</xdr:rowOff>
    </xdr:from>
    <xdr:ext cx="1262587" cy="307068"/>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5457824" y="285750"/>
          <a:ext cx="1262587" cy="307068"/>
        </a:xfrm>
        <a:prstGeom prst="rect">
          <a:avLst/>
        </a:prstGeom>
        <a:solidFill>
          <a:schemeClr val="accent3">
            <a:lumMod val="20000"/>
            <a:lumOff val="80000"/>
          </a:schemeClr>
        </a:solidFill>
        <a:ln w="19050">
          <a:solidFill>
            <a:schemeClr val="accent3"/>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050" b="1">
              <a:solidFill>
                <a:srgbClr val="00B050"/>
              </a:solidFill>
            </a:rPr>
            <a:t>20</a:t>
          </a:r>
          <a:r>
            <a:rPr kumimoji="1" lang="ja-JP" altLang="en-US" sz="1050" b="1">
              <a:solidFill>
                <a:srgbClr val="00B050"/>
              </a:solidFill>
            </a:rPr>
            <a:t>日前</a:t>
          </a:r>
          <a:r>
            <a:rPr kumimoji="1" lang="ja-JP" altLang="en-US" sz="800" b="1">
              <a:solidFill>
                <a:srgbClr val="00B050"/>
              </a:solidFill>
            </a:rPr>
            <a:t>までに</a:t>
          </a:r>
          <a:r>
            <a:rPr kumimoji="1" lang="ja-JP" altLang="en-US" sz="1050" b="1">
              <a:solidFill>
                <a:srgbClr val="00B050"/>
              </a:solidFill>
            </a:rPr>
            <a:t>提出</a:t>
          </a:r>
        </a:p>
      </xdr:txBody>
    </xdr:sp>
    <xdr:clientData/>
  </xdr:oneCellAnchor>
  <mc:AlternateContent xmlns:mc="http://schemas.openxmlformats.org/markup-compatibility/2006">
    <mc:Choice xmlns:a14="http://schemas.microsoft.com/office/drawing/2010/main" Requires="a14">
      <xdr:twoCellAnchor editAs="oneCell">
        <xdr:from>
          <xdr:col>0</xdr:col>
          <xdr:colOff>142875</xdr:colOff>
          <xdr:row>27</xdr:row>
          <xdr:rowOff>200025</xdr:rowOff>
        </xdr:from>
        <xdr:to>
          <xdr:col>1</xdr:col>
          <xdr:colOff>28575</xdr:colOff>
          <xdr:row>29</xdr:row>
          <xdr:rowOff>28575</xdr:rowOff>
        </xdr:to>
        <xdr:sp macro="" textlink="">
          <xdr:nvSpPr>
            <xdr:cNvPr id="70671" name="Check Box 15" hidden="1">
              <a:extLst>
                <a:ext uri="{63B3BB69-23CF-44E3-9099-C40C66FF867C}">
                  <a14:compatExt spid="_x0000_s70671"/>
                </a:ext>
                <a:ext uri="{FF2B5EF4-FFF2-40B4-BE49-F238E27FC236}">
                  <a16:creationId xmlns:a16="http://schemas.microsoft.com/office/drawing/2014/main" id="{00000000-0008-0000-0500-00000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14</xdr:col>
      <xdr:colOff>104775</xdr:colOff>
      <xdr:row>26</xdr:row>
      <xdr:rowOff>38101</xdr:rowOff>
    </xdr:from>
    <xdr:to>
      <xdr:col>15</xdr:col>
      <xdr:colOff>390526</xdr:colOff>
      <xdr:row>28</xdr:row>
      <xdr:rowOff>238125</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64" t="5686" r="7016" b="17966"/>
        <a:stretch/>
      </xdr:blipFill>
      <xdr:spPr>
        <a:xfrm>
          <a:off x="6105525" y="7991476"/>
          <a:ext cx="714376" cy="714374"/>
        </a:xfrm>
        <a:prstGeom prst="rect">
          <a:avLst/>
        </a:prstGeom>
        <a:ln w="25400">
          <a:gradFill>
            <a:gsLst>
              <a:gs pos="0">
                <a:schemeClr val="accent4">
                  <a:lumMod val="7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15</xdr:col>
      <xdr:colOff>209550</xdr:colOff>
      <xdr:row>1</xdr:row>
      <xdr:rowOff>66675</xdr:rowOff>
    </xdr:from>
    <xdr:ext cx="1296560" cy="409575"/>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5715000" y="66675"/>
          <a:ext cx="1296560" cy="409575"/>
        </a:xfrm>
        <a:prstGeom prst="rect">
          <a:avLst/>
        </a:prstGeom>
        <a:solidFill>
          <a:schemeClr val="accent5">
            <a:lumMod val="20000"/>
            <a:lumOff val="80000"/>
          </a:schemeClr>
        </a:solidFill>
        <a:ln w="28575">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rgbClr val="0000FF"/>
              </a:solidFill>
            </a:rPr>
            <a:t>当日</a:t>
          </a:r>
          <a:r>
            <a:rPr kumimoji="1" lang="ja-JP" altLang="en-US" sz="1400" b="1">
              <a:solidFill>
                <a:srgbClr val="0000FF"/>
              </a:solidFill>
            </a:rPr>
            <a:t>持参</a:t>
          </a:r>
          <a:r>
            <a:rPr kumimoji="1" lang="ja-JP" altLang="en-US" sz="1050" b="1">
              <a:solidFill>
                <a:srgbClr val="0000FF"/>
              </a:solidFill>
            </a:rPr>
            <a:t>提出</a:t>
          </a:r>
        </a:p>
      </xdr:txBody>
    </xdr:sp>
    <xdr:clientData/>
  </xdr:one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9525</xdr:colOff>
          <xdr:row>20</xdr:row>
          <xdr:rowOff>19050</xdr:rowOff>
        </xdr:from>
        <xdr:to>
          <xdr:col>3</xdr:col>
          <xdr:colOff>314325</xdr:colOff>
          <xdr:row>20</xdr:row>
          <xdr:rowOff>247650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9525</xdr:colOff>
          <xdr:row>20</xdr:row>
          <xdr:rowOff>19050</xdr:rowOff>
        </xdr:from>
        <xdr:to>
          <xdr:col>6</xdr:col>
          <xdr:colOff>314325</xdr:colOff>
          <xdr:row>20</xdr:row>
          <xdr:rowOff>247650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7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20</xdr:row>
          <xdr:rowOff>19050</xdr:rowOff>
        </xdr:from>
        <xdr:to>
          <xdr:col>7</xdr:col>
          <xdr:colOff>342900</xdr:colOff>
          <xdr:row>20</xdr:row>
          <xdr:rowOff>266700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7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123825</xdr:colOff>
          <xdr:row>20</xdr:row>
          <xdr:rowOff>19050</xdr:rowOff>
        </xdr:from>
        <xdr:to>
          <xdr:col>9</xdr:col>
          <xdr:colOff>419100</xdr:colOff>
          <xdr:row>20</xdr:row>
          <xdr:rowOff>247650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7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38100</xdr:colOff>
          <xdr:row>20</xdr:row>
          <xdr:rowOff>19050</xdr:rowOff>
        </xdr:from>
        <xdr:to>
          <xdr:col>12</xdr:col>
          <xdr:colOff>352425</xdr:colOff>
          <xdr:row>20</xdr:row>
          <xdr:rowOff>247650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7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28575</xdr:colOff>
          <xdr:row>20</xdr:row>
          <xdr:rowOff>19050</xdr:rowOff>
        </xdr:from>
        <xdr:to>
          <xdr:col>13</xdr:col>
          <xdr:colOff>361950</xdr:colOff>
          <xdr:row>20</xdr:row>
          <xdr:rowOff>247650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7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xdr:colOff>
          <xdr:row>21</xdr:row>
          <xdr:rowOff>19050</xdr:rowOff>
        </xdr:from>
        <xdr:to>
          <xdr:col>3</xdr:col>
          <xdr:colOff>314325</xdr:colOff>
          <xdr:row>21</xdr:row>
          <xdr:rowOff>247650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7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200025</xdr:colOff>
          <xdr:row>21</xdr:row>
          <xdr:rowOff>19050</xdr:rowOff>
        </xdr:from>
        <xdr:to>
          <xdr:col>7</xdr:col>
          <xdr:colOff>85725</xdr:colOff>
          <xdr:row>21</xdr:row>
          <xdr:rowOff>247650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7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104775</xdr:colOff>
          <xdr:row>21</xdr:row>
          <xdr:rowOff>19050</xdr:rowOff>
        </xdr:from>
        <xdr:to>
          <xdr:col>10</xdr:col>
          <xdr:colOff>390525</xdr:colOff>
          <xdr:row>21</xdr:row>
          <xdr:rowOff>266700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7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304800</xdr:colOff>
          <xdr:row>22</xdr:row>
          <xdr:rowOff>19050</xdr:rowOff>
        </xdr:from>
        <xdr:to>
          <xdr:col>7</xdr:col>
          <xdr:colOff>152400</xdr:colOff>
          <xdr:row>22</xdr:row>
          <xdr:rowOff>247650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7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247650</xdr:colOff>
          <xdr:row>22</xdr:row>
          <xdr:rowOff>19050</xdr:rowOff>
        </xdr:from>
        <xdr:to>
          <xdr:col>11</xdr:col>
          <xdr:colOff>171450</xdr:colOff>
          <xdr:row>22</xdr:row>
          <xdr:rowOff>247650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7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123825</xdr:colOff>
          <xdr:row>22</xdr:row>
          <xdr:rowOff>19050</xdr:rowOff>
        </xdr:from>
        <xdr:to>
          <xdr:col>9</xdr:col>
          <xdr:colOff>428625</xdr:colOff>
          <xdr:row>22</xdr:row>
          <xdr:rowOff>247650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7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23</xdr:row>
          <xdr:rowOff>19050</xdr:rowOff>
        </xdr:from>
        <xdr:to>
          <xdr:col>14</xdr:col>
          <xdr:colOff>28575</xdr:colOff>
          <xdr:row>23</xdr:row>
          <xdr:rowOff>247650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7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238125</xdr:colOff>
          <xdr:row>23</xdr:row>
          <xdr:rowOff>19050</xdr:rowOff>
        </xdr:from>
        <xdr:to>
          <xdr:col>11</xdr:col>
          <xdr:colOff>85725</xdr:colOff>
          <xdr:row>23</xdr:row>
          <xdr:rowOff>266700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7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295275</xdr:colOff>
          <xdr:row>23</xdr:row>
          <xdr:rowOff>0</xdr:rowOff>
        </xdr:from>
        <xdr:to>
          <xdr:col>8</xdr:col>
          <xdr:colOff>47625</xdr:colOff>
          <xdr:row>23</xdr:row>
          <xdr:rowOff>247650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7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76200</xdr:colOff>
          <xdr:row>25</xdr:row>
          <xdr:rowOff>19050</xdr:rowOff>
        </xdr:from>
        <xdr:to>
          <xdr:col>9</xdr:col>
          <xdr:colOff>352425</xdr:colOff>
          <xdr:row>25</xdr:row>
          <xdr:rowOff>247650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7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xdr:colOff>
          <xdr:row>30</xdr:row>
          <xdr:rowOff>19050</xdr:rowOff>
        </xdr:from>
        <xdr:to>
          <xdr:col>3</xdr:col>
          <xdr:colOff>314325</xdr:colOff>
          <xdr:row>30</xdr:row>
          <xdr:rowOff>266700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7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xdr:colOff>
          <xdr:row>28</xdr:row>
          <xdr:rowOff>0</xdr:rowOff>
        </xdr:from>
        <xdr:to>
          <xdr:col>3</xdr:col>
          <xdr:colOff>314325</xdr:colOff>
          <xdr:row>28</xdr:row>
          <xdr:rowOff>247650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7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xdr:colOff>
          <xdr:row>27</xdr:row>
          <xdr:rowOff>19050</xdr:rowOff>
        </xdr:from>
        <xdr:to>
          <xdr:col>3</xdr:col>
          <xdr:colOff>314325</xdr:colOff>
          <xdr:row>27</xdr:row>
          <xdr:rowOff>266700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7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104775</xdr:colOff>
          <xdr:row>24</xdr:row>
          <xdr:rowOff>19050</xdr:rowOff>
        </xdr:from>
        <xdr:to>
          <xdr:col>7</xdr:col>
          <xdr:colOff>333375</xdr:colOff>
          <xdr:row>24</xdr:row>
          <xdr:rowOff>247650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7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xdr:colOff>
          <xdr:row>26</xdr:row>
          <xdr:rowOff>19050</xdr:rowOff>
        </xdr:from>
        <xdr:to>
          <xdr:col>3</xdr:col>
          <xdr:colOff>314325</xdr:colOff>
          <xdr:row>26</xdr:row>
          <xdr:rowOff>247650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7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xdr:colOff>
          <xdr:row>25</xdr:row>
          <xdr:rowOff>19050</xdr:rowOff>
        </xdr:from>
        <xdr:to>
          <xdr:col>3</xdr:col>
          <xdr:colOff>276225</xdr:colOff>
          <xdr:row>25</xdr:row>
          <xdr:rowOff>247650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7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xdr:colOff>
          <xdr:row>24</xdr:row>
          <xdr:rowOff>19050</xdr:rowOff>
        </xdr:from>
        <xdr:to>
          <xdr:col>3</xdr:col>
          <xdr:colOff>314325</xdr:colOff>
          <xdr:row>24</xdr:row>
          <xdr:rowOff>247650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7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19050</xdr:rowOff>
        </xdr:from>
        <xdr:to>
          <xdr:col>5</xdr:col>
          <xdr:colOff>295275</xdr:colOff>
          <xdr:row>17</xdr:row>
          <xdr:rowOff>247650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7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38100</xdr:rowOff>
        </xdr:from>
        <xdr:to>
          <xdr:col>5</xdr:col>
          <xdr:colOff>304800</xdr:colOff>
          <xdr:row>18</xdr:row>
          <xdr:rowOff>266700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7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47625</xdr:rowOff>
        </xdr:from>
        <xdr:to>
          <xdr:col>5</xdr:col>
          <xdr:colOff>295275</xdr:colOff>
          <xdr:row>20</xdr:row>
          <xdr:rowOff>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7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17</xdr:row>
          <xdr:rowOff>28575</xdr:rowOff>
        </xdr:from>
        <xdr:to>
          <xdr:col>9</xdr:col>
          <xdr:colOff>323850</xdr:colOff>
          <xdr:row>17</xdr:row>
          <xdr:rowOff>247650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7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209550</xdr:colOff>
      <xdr:row>0</xdr:row>
      <xdr:rowOff>95250</xdr:rowOff>
    </xdr:from>
    <xdr:ext cx="1296560" cy="409575"/>
    <xdr:sp macro="" textlink="">
      <xdr:nvSpPr>
        <xdr:cNvPr id="33" name="テキスト ボックス 32">
          <a:extLst>
            <a:ext uri="{FF2B5EF4-FFF2-40B4-BE49-F238E27FC236}">
              <a16:creationId xmlns:a16="http://schemas.microsoft.com/office/drawing/2014/main" id="{00000000-0008-0000-0700-000021000000}"/>
            </a:ext>
          </a:extLst>
        </xdr:cNvPr>
        <xdr:cNvSpPr txBox="1"/>
      </xdr:nvSpPr>
      <xdr:spPr>
        <a:xfrm>
          <a:off x="5534025" y="95250"/>
          <a:ext cx="1296560" cy="409575"/>
        </a:xfrm>
        <a:prstGeom prst="rect">
          <a:avLst/>
        </a:prstGeom>
        <a:solidFill>
          <a:schemeClr val="accent5">
            <a:lumMod val="20000"/>
            <a:lumOff val="80000"/>
          </a:schemeClr>
        </a:solidFill>
        <a:ln w="28575">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50" b="1">
              <a:solidFill>
                <a:srgbClr val="0000FF"/>
              </a:solidFill>
            </a:rPr>
            <a:t>当日</a:t>
          </a:r>
          <a:r>
            <a:rPr kumimoji="1" lang="ja-JP" altLang="en-US" sz="1400" b="1">
              <a:solidFill>
                <a:srgbClr val="0000FF"/>
              </a:solidFill>
            </a:rPr>
            <a:t>持参</a:t>
          </a:r>
          <a:r>
            <a:rPr kumimoji="1" lang="ja-JP" altLang="en-US" sz="1050" b="1">
              <a:solidFill>
                <a:srgbClr val="0000FF"/>
              </a:solidFill>
            </a:rPr>
            <a:t>提出</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12</xdr:col>
      <xdr:colOff>133350</xdr:colOff>
      <xdr:row>0</xdr:row>
      <xdr:rowOff>76200</xdr:rowOff>
    </xdr:from>
    <xdr:ext cx="1296560" cy="409575"/>
    <xdr:sp macro="" textlink="">
      <xdr:nvSpPr>
        <xdr:cNvPr id="32" name="テキスト ボックス 31">
          <a:extLst>
            <a:ext uri="{FF2B5EF4-FFF2-40B4-BE49-F238E27FC236}">
              <a16:creationId xmlns:a16="http://schemas.microsoft.com/office/drawing/2014/main" id="{00000000-0008-0000-0800-000020000000}"/>
            </a:ext>
          </a:extLst>
        </xdr:cNvPr>
        <xdr:cNvSpPr txBox="1"/>
      </xdr:nvSpPr>
      <xdr:spPr>
        <a:xfrm>
          <a:off x="5977890" y="76200"/>
          <a:ext cx="1296560" cy="409575"/>
        </a:xfrm>
        <a:prstGeom prst="rect">
          <a:avLst/>
        </a:prstGeom>
        <a:solidFill>
          <a:schemeClr val="accent5">
            <a:lumMod val="20000"/>
            <a:lumOff val="80000"/>
          </a:schemeClr>
        </a:solidFill>
        <a:ln w="28575">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50" b="1">
              <a:solidFill>
                <a:srgbClr val="0000FF"/>
              </a:solidFill>
            </a:rPr>
            <a:t>当日</a:t>
          </a:r>
          <a:r>
            <a:rPr kumimoji="1" lang="ja-JP" altLang="en-US" sz="1400" b="1">
              <a:solidFill>
                <a:srgbClr val="0000FF"/>
              </a:solidFill>
            </a:rPr>
            <a:t>持参</a:t>
          </a:r>
          <a:r>
            <a:rPr kumimoji="1" lang="ja-JP" altLang="en-US" sz="1050" b="1">
              <a:solidFill>
                <a:srgbClr val="0000FF"/>
              </a:solidFill>
            </a:rPr>
            <a:t>提出</a:t>
          </a:r>
        </a:p>
      </xdr:txBody>
    </xdr:sp>
    <xdr:clientData/>
  </xdr:oneCellAnchor>
  <mc:AlternateContent xmlns:mc="http://schemas.openxmlformats.org/markup-compatibility/2006">
    <mc:Choice xmlns:a14="http://schemas.microsoft.com/office/drawing/2010/main" Requires="a14">
      <xdr:twoCellAnchor editAs="oneCell">
        <xdr:from>
          <xdr:col>5</xdr:col>
          <xdr:colOff>0</xdr:colOff>
          <xdr:row>19</xdr:row>
          <xdr:rowOff>19050</xdr:rowOff>
        </xdr:from>
        <xdr:to>
          <xdr:col>5</xdr:col>
          <xdr:colOff>285750</xdr:colOff>
          <xdr:row>19</xdr:row>
          <xdr:rowOff>247650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8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38100</xdr:rowOff>
        </xdr:from>
        <xdr:to>
          <xdr:col>5</xdr:col>
          <xdr:colOff>304800</xdr:colOff>
          <xdr:row>20</xdr:row>
          <xdr:rowOff>266700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8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38100</xdr:rowOff>
        </xdr:from>
        <xdr:to>
          <xdr:col>5</xdr:col>
          <xdr:colOff>285750</xdr:colOff>
          <xdr:row>21</xdr:row>
          <xdr:rowOff>266700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8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28575</xdr:rowOff>
        </xdr:from>
        <xdr:to>
          <xdr:col>9</xdr:col>
          <xdr:colOff>323850</xdr:colOff>
          <xdr:row>19</xdr:row>
          <xdr:rowOff>247650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8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xdr:row>
          <xdr:rowOff>19050</xdr:rowOff>
        </xdr:from>
        <xdr:to>
          <xdr:col>3</xdr:col>
          <xdr:colOff>342900</xdr:colOff>
          <xdr:row>22</xdr:row>
          <xdr:rowOff>247650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8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22</xdr:row>
          <xdr:rowOff>28575</xdr:rowOff>
        </xdr:from>
        <xdr:to>
          <xdr:col>7</xdr:col>
          <xdr:colOff>276225</xdr:colOff>
          <xdr:row>22</xdr:row>
          <xdr:rowOff>257175</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8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22</xdr:row>
          <xdr:rowOff>38100</xdr:rowOff>
        </xdr:from>
        <xdr:to>
          <xdr:col>7</xdr:col>
          <xdr:colOff>742950</xdr:colOff>
          <xdr:row>22</xdr:row>
          <xdr:rowOff>266700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8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xdr:row>
          <xdr:rowOff>28575</xdr:rowOff>
        </xdr:from>
        <xdr:to>
          <xdr:col>9</xdr:col>
          <xdr:colOff>447675</xdr:colOff>
          <xdr:row>22</xdr:row>
          <xdr:rowOff>257175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8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22</xdr:row>
          <xdr:rowOff>28575</xdr:rowOff>
        </xdr:from>
        <xdr:to>
          <xdr:col>12</xdr:col>
          <xdr:colOff>457200</xdr:colOff>
          <xdr:row>22</xdr:row>
          <xdr:rowOff>257175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8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22</xdr:row>
          <xdr:rowOff>19050</xdr:rowOff>
        </xdr:from>
        <xdr:to>
          <xdr:col>13</xdr:col>
          <xdr:colOff>390525</xdr:colOff>
          <xdr:row>22</xdr:row>
          <xdr:rowOff>247650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8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19050</xdr:rowOff>
        </xdr:from>
        <xdr:to>
          <xdr:col>3</xdr:col>
          <xdr:colOff>352425</xdr:colOff>
          <xdr:row>23</xdr:row>
          <xdr:rowOff>247650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8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23</xdr:row>
          <xdr:rowOff>19050</xdr:rowOff>
        </xdr:from>
        <xdr:to>
          <xdr:col>7</xdr:col>
          <xdr:colOff>676275</xdr:colOff>
          <xdr:row>23</xdr:row>
          <xdr:rowOff>247650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8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28575</xdr:rowOff>
        </xdr:from>
        <xdr:to>
          <xdr:col>11</xdr:col>
          <xdr:colOff>314325</xdr:colOff>
          <xdr:row>23</xdr:row>
          <xdr:rowOff>257175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8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24</xdr:row>
          <xdr:rowOff>38100</xdr:rowOff>
        </xdr:from>
        <xdr:to>
          <xdr:col>7</xdr:col>
          <xdr:colOff>638175</xdr:colOff>
          <xdr:row>24</xdr:row>
          <xdr:rowOff>266700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8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24</xdr:row>
          <xdr:rowOff>28575</xdr:rowOff>
        </xdr:from>
        <xdr:to>
          <xdr:col>9</xdr:col>
          <xdr:colOff>390525</xdr:colOff>
          <xdr:row>24</xdr:row>
          <xdr:rowOff>257175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8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24</xdr:row>
          <xdr:rowOff>19050</xdr:rowOff>
        </xdr:from>
        <xdr:to>
          <xdr:col>11</xdr:col>
          <xdr:colOff>333375</xdr:colOff>
          <xdr:row>24</xdr:row>
          <xdr:rowOff>247650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8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25</xdr:row>
          <xdr:rowOff>19050</xdr:rowOff>
        </xdr:from>
        <xdr:to>
          <xdr:col>7</xdr:col>
          <xdr:colOff>676275</xdr:colOff>
          <xdr:row>25</xdr:row>
          <xdr:rowOff>247650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8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19050</xdr:rowOff>
        </xdr:from>
        <xdr:to>
          <xdr:col>11</xdr:col>
          <xdr:colOff>285750</xdr:colOff>
          <xdr:row>25</xdr:row>
          <xdr:rowOff>247650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8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25</xdr:row>
          <xdr:rowOff>38100</xdr:rowOff>
        </xdr:from>
        <xdr:to>
          <xdr:col>14</xdr:col>
          <xdr:colOff>171450</xdr:colOff>
          <xdr:row>25</xdr:row>
          <xdr:rowOff>266700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8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9525</xdr:rowOff>
        </xdr:from>
        <xdr:to>
          <xdr:col>3</xdr:col>
          <xdr:colOff>314325</xdr:colOff>
          <xdr:row>32</xdr:row>
          <xdr:rowOff>238125</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8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28575</xdr:rowOff>
        </xdr:from>
        <xdr:to>
          <xdr:col>3</xdr:col>
          <xdr:colOff>304800</xdr:colOff>
          <xdr:row>30</xdr:row>
          <xdr:rowOff>257175</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8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38100</xdr:rowOff>
        </xdr:from>
        <xdr:to>
          <xdr:col>3</xdr:col>
          <xdr:colOff>304800</xdr:colOff>
          <xdr:row>29</xdr:row>
          <xdr:rowOff>266700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8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xdr:row>
          <xdr:rowOff>28575</xdr:rowOff>
        </xdr:from>
        <xdr:to>
          <xdr:col>3</xdr:col>
          <xdr:colOff>314325</xdr:colOff>
          <xdr:row>28</xdr:row>
          <xdr:rowOff>257175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8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19050</xdr:rowOff>
        </xdr:from>
        <xdr:to>
          <xdr:col>3</xdr:col>
          <xdr:colOff>314325</xdr:colOff>
          <xdr:row>27</xdr:row>
          <xdr:rowOff>257175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8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9525</xdr:rowOff>
        </xdr:from>
        <xdr:to>
          <xdr:col>3</xdr:col>
          <xdr:colOff>314325</xdr:colOff>
          <xdr:row>26</xdr:row>
          <xdr:rowOff>247650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8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26</xdr:row>
          <xdr:rowOff>19050</xdr:rowOff>
        </xdr:from>
        <xdr:to>
          <xdr:col>7</xdr:col>
          <xdr:colOff>819150</xdr:colOff>
          <xdr:row>26</xdr:row>
          <xdr:rowOff>247650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8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27</xdr:row>
          <xdr:rowOff>38100</xdr:rowOff>
        </xdr:from>
        <xdr:to>
          <xdr:col>10</xdr:col>
          <xdr:colOff>47625</xdr:colOff>
          <xdr:row>27</xdr:row>
          <xdr:rowOff>266700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8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sahaya-sui@niye.go.jp" TargetMode="External"/><Relationship Id="rId1" Type="http://schemas.openxmlformats.org/officeDocument/2006/relationships/hyperlink" Target="https://isahaya.niye.go.jp/fe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65.xml"/><Relationship Id="rId13" Type="http://schemas.openxmlformats.org/officeDocument/2006/relationships/ctrlProp" Target="../ctrlProps/ctrlProp170.xml"/><Relationship Id="rId18" Type="http://schemas.openxmlformats.org/officeDocument/2006/relationships/ctrlProp" Target="../ctrlProps/ctrlProp175.xml"/><Relationship Id="rId26" Type="http://schemas.openxmlformats.org/officeDocument/2006/relationships/ctrlProp" Target="../ctrlProps/ctrlProp183.xml"/><Relationship Id="rId3" Type="http://schemas.openxmlformats.org/officeDocument/2006/relationships/vmlDrawing" Target="../drawings/vmlDrawing8.vml"/><Relationship Id="rId21" Type="http://schemas.openxmlformats.org/officeDocument/2006/relationships/ctrlProp" Target="../ctrlProps/ctrlProp178.xml"/><Relationship Id="rId7" Type="http://schemas.openxmlformats.org/officeDocument/2006/relationships/ctrlProp" Target="../ctrlProps/ctrlProp164.xml"/><Relationship Id="rId12" Type="http://schemas.openxmlformats.org/officeDocument/2006/relationships/ctrlProp" Target="../ctrlProps/ctrlProp169.xml"/><Relationship Id="rId17" Type="http://schemas.openxmlformats.org/officeDocument/2006/relationships/ctrlProp" Target="../ctrlProps/ctrlProp174.xml"/><Relationship Id="rId25" Type="http://schemas.openxmlformats.org/officeDocument/2006/relationships/ctrlProp" Target="../ctrlProps/ctrlProp182.xml"/><Relationship Id="rId2" Type="http://schemas.openxmlformats.org/officeDocument/2006/relationships/drawing" Target="../drawings/drawing10.xml"/><Relationship Id="rId16" Type="http://schemas.openxmlformats.org/officeDocument/2006/relationships/ctrlProp" Target="../ctrlProps/ctrlProp173.xml"/><Relationship Id="rId20" Type="http://schemas.openxmlformats.org/officeDocument/2006/relationships/ctrlProp" Target="../ctrlProps/ctrlProp177.xml"/><Relationship Id="rId29" Type="http://schemas.openxmlformats.org/officeDocument/2006/relationships/ctrlProp" Target="../ctrlProps/ctrlProp186.xml"/><Relationship Id="rId1" Type="http://schemas.openxmlformats.org/officeDocument/2006/relationships/printerSettings" Target="../printerSettings/printerSettings10.bin"/><Relationship Id="rId6" Type="http://schemas.openxmlformats.org/officeDocument/2006/relationships/ctrlProp" Target="../ctrlProps/ctrlProp163.xml"/><Relationship Id="rId11" Type="http://schemas.openxmlformats.org/officeDocument/2006/relationships/ctrlProp" Target="../ctrlProps/ctrlProp168.xml"/><Relationship Id="rId24" Type="http://schemas.openxmlformats.org/officeDocument/2006/relationships/ctrlProp" Target="../ctrlProps/ctrlProp181.xml"/><Relationship Id="rId5" Type="http://schemas.openxmlformats.org/officeDocument/2006/relationships/ctrlProp" Target="../ctrlProps/ctrlProp162.xml"/><Relationship Id="rId15" Type="http://schemas.openxmlformats.org/officeDocument/2006/relationships/ctrlProp" Target="../ctrlProps/ctrlProp172.xml"/><Relationship Id="rId23" Type="http://schemas.openxmlformats.org/officeDocument/2006/relationships/ctrlProp" Target="../ctrlProps/ctrlProp180.xml"/><Relationship Id="rId28" Type="http://schemas.openxmlformats.org/officeDocument/2006/relationships/ctrlProp" Target="../ctrlProps/ctrlProp185.xml"/><Relationship Id="rId10" Type="http://schemas.openxmlformats.org/officeDocument/2006/relationships/ctrlProp" Target="../ctrlProps/ctrlProp167.xml"/><Relationship Id="rId19" Type="http://schemas.openxmlformats.org/officeDocument/2006/relationships/ctrlProp" Target="../ctrlProps/ctrlProp176.xml"/><Relationship Id="rId4" Type="http://schemas.openxmlformats.org/officeDocument/2006/relationships/ctrlProp" Target="../ctrlProps/ctrlProp161.xml"/><Relationship Id="rId9" Type="http://schemas.openxmlformats.org/officeDocument/2006/relationships/ctrlProp" Target="../ctrlProps/ctrlProp166.xml"/><Relationship Id="rId14" Type="http://schemas.openxmlformats.org/officeDocument/2006/relationships/ctrlProp" Target="../ctrlProps/ctrlProp171.xml"/><Relationship Id="rId22" Type="http://schemas.openxmlformats.org/officeDocument/2006/relationships/ctrlProp" Target="../ctrlProps/ctrlProp179.xml"/><Relationship Id="rId27" Type="http://schemas.openxmlformats.org/officeDocument/2006/relationships/ctrlProp" Target="../ctrlProps/ctrlProp184.xml"/><Relationship Id="rId30" Type="http://schemas.openxmlformats.org/officeDocument/2006/relationships/ctrlProp" Target="../ctrlProps/ctrlProp18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92.xml"/><Relationship Id="rId13" Type="http://schemas.openxmlformats.org/officeDocument/2006/relationships/ctrlProp" Target="../ctrlProps/ctrlProp197.xml"/><Relationship Id="rId18" Type="http://schemas.openxmlformats.org/officeDocument/2006/relationships/ctrlProp" Target="../ctrlProps/ctrlProp202.xml"/><Relationship Id="rId26" Type="http://schemas.openxmlformats.org/officeDocument/2006/relationships/ctrlProp" Target="../ctrlProps/ctrlProp210.xml"/><Relationship Id="rId3" Type="http://schemas.openxmlformats.org/officeDocument/2006/relationships/vmlDrawing" Target="../drawings/vmlDrawing9.vml"/><Relationship Id="rId21" Type="http://schemas.openxmlformats.org/officeDocument/2006/relationships/ctrlProp" Target="../ctrlProps/ctrlProp205.xml"/><Relationship Id="rId7" Type="http://schemas.openxmlformats.org/officeDocument/2006/relationships/ctrlProp" Target="../ctrlProps/ctrlProp191.xml"/><Relationship Id="rId12" Type="http://schemas.openxmlformats.org/officeDocument/2006/relationships/ctrlProp" Target="../ctrlProps/ctrlProp196.xml"/><Relationship Id="rId17" Type="http://schemas.openxmlformats.org/officeDocument/2006/relationships/ctrlProp" Target="../ctrlProps/ctrlProp201.xml"/><Relationship Id="rId25" Type="http://schemas.openxmlformats.org/officeDocument/2006/relationships/ctrlProp" Target="../ctrlProps/ctrlProp209.xml"/><Relationship Id="rId2" Type="http://schemas.openxmlformats.org/officeDocument/2006/relationships/drawing" Target="../drawings/drawing11.xml"/><Relationship Id="rId16" Type="http://schemas.openxmlformats.org/officeDocument/2006/relationships/ctrlProp" Target="../ctrlProps/ctrlProp200.xml"/><Relationship Id="rId20" Type="http://schemas.openxmlformats.org/officeDocument/2006/relationships/ctrlProp" Target="../ctrlProps/ctrlProp204.xml"/><Relationship Id="rId29" Type="http://schemas.openxmlformats.org/officeDocument/2006/relationships/ctrlProp" Target="../ctrlProps/ctrlProp213.xml"/><Relationship Id="rId1" Type="http://schemas.openxmlformats.org/officeDocument/2006/relationships/printerSettings" Target="../printerSettings/printerSettings11.bin"/><Relationship Id="rId6" Type="http://schemas.openxmlformats.org/officeDocument/2006/relationships/ctrlProp" Target="../ctrlProps/ctrlProp190.xml"/><Relationship Id="rId11" Type="http://schemas.openxmlformats.org/officeDocument/2006/relationships/ctrlProp" Target="../ctrlProps/ctrlProp195.xml"/><Relationship Id="rId24" Type="http://schemas.openxmlformats.org/officeDocument/2006/relationships/ctrlProp" Target="../ctrlProps/ctrlProp208.xml"/><Relationship Id="rId5" Type="http://schemas.openxmlformats.org/officeDocument/2006/relationships/ctrlProp" Target="../ctrlProps/ctrlProp189.xml"/><Relationship Id="rId15" Type="http://schemas.openxmlformats.org/officeDocument/2006/relationships/ctrlProp" Target="../ctrlProps/ctrlProp199.xml"/><Relationship Id="rId23" Type="http://schemas.openxmlformats.org/officeDocument/2006/relationships/ctrlProp" Target="../ctrlProps/ctrlProp207.xml"/><Relationship Id="rId28" Type="http://schemas.openxmlformats.org/officeDocument/2006/relationships/ctrlProp" Target="../ctrlProps/ctrlProp212.xml"/><Relationship Id="rId10" Type="http://schemas.openxmlformats.org/officeDocument/2006/relationships/ctrlProp" Target="../ctrlProps/ctrlProp194.xml"/><Relationship Id="rId19" Type="http://schemas.openxmlformats.org/officeDocument/2006/relationships/ctrlProp" Target="../ctrlProps/ctrlProp203.xml"/><Relationship Id="rId4" Type="http://schemas.openxmlformats.org/officeDocument/2006/relationships/ctrlProp" Target="../ctrlProps/ctrlProp188.xml"/><Relationship Id="rId9" Type="http://schemas.openxmlformats.org/officeDocument/2006/relationships/ctrlProp" Target="../ctrlProps/ctrlProp193.xml"/><Relationship Id="rId14" Type="http://schemas.openxmlformats.org/officeDocument/2006/relationships/ctrlProp" Target="../ctrlProps/ctrlProp198.xml"/><Relationship Id="rId22" Type="http://schemas.openxmlformats.org/officeDocument/2006/relationships/ctrlProp" Target="../ctrlProps/ctrlProp206.xml"/><Relationship Id="rId27" Type="http://schemas.openxmlformats.org/officeDocument/2006/relationships/ctrlProp" Target="../ctrlProps/ctrlProp211.xml"/><Relationship Id="rId30" Type="http://schemas.openxmlformats.org/officeDocument/2006/relationships/ctrlProp" Target="../ctrlProps/ctrlProp214.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isahaya.niye.go.jp/fee/" TargetMode="Externa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9.xml"/><Relationship Id="rId13" Type="http://schemas.openxmlformats.org/officeDocument/2006/relationships/ctrlProp" Target="../ctrlProps/ctrlProp224.xml"/><Relationship Id="rId3" Type="http://schemas.openxmlformats.org/officeDocument/2006/relationships/vmlDrawing" Target="../drawings/vmlDrawing10.vml"/><Relationship Id="rId7" Type="http://schemas.openxmlformats.org/officeDocument/2006/relationships/ctrlProp" Target="../ctrlProps/ctrlProp218.xml"/><Relationship Id="rId12" Type="http://schemas.openxmlformats.org/officeDocument/2006/relationships/ctrlProp" Target="../ctrlProps/ctrlProp223.xml"/><Relationship Id="rId17" Type="http://schemas.openxmlformats.org/officeDocument/2006/relationships/ctrlProp" Target="../ctrlProps/ctrlProp228.xml"/><Relationship Id="rId2" Type="http://schemas.openxmlformats.org/officeDocument/2006/relationships/drawing" Target="../drawings/drawing13.xml"/><Relationship Id="rId16" Type="http://schemas.openxmlformats.org/officeDocument/2006/relationships/ctrlProp" Target="../ctrlProps/ctrlProp227.xml"/><Relationship Id="rId1" Type="http://schemas.openxmlformats.org/officeDocument/2006/relationships/printerSettings" Target="../printerSettings/printerSettings13.bin"/><Relationship Id="rId6" Type="http://schemas.openxmlformats.org/officeDocument/2006/relationships/ctrlProp" Target="../ctrlProps/ctrlProp217.xml"/><Relationship Id="rId11" Type="http://schemas.openxmlformats.org/officeDocument/2006/relationships/ctrlProp" Target="../ctrlProps/ctrlProp222.xml"/><Relationship Id="rId5" Type="http://schemas.openxmlformats.org/officeDocument/2006/relationships/ctrlProp" Target="../ctrlProps/ctrlProp216.xml"/><Relationship Id="rId15" Type="http://schemas.openxmlformats.org/officeDocument/2006/relationships/ctrlProp" Target="../ctrlProps/ctrlProp226.xml"/><Relationship Id="rId10" Type="http://schemas.openxmlformats.org/officeDocument/2006/relationships/ctrlProp" Target="../ctrlProps/ctrlProp221.xml"/><Relationship Id="rId4" Type="http://schemas.openxmlformats.org/officeDocument/2006/relationships/ctrlProp" Target="../ctrlProps/ctrlProp215.xml"/><Relationship Id="rId9" Type="http://schemas.openxmlformats.org/officeDocument/2006/relationships/ctrlProp" Target="../ctrlProps/ctrlProp220.xml"/><Relationship Id="rId14" Type="http://schemas.openxmlformats.org/officeDocument/2006/relationships/ctrlProp" Target="../ctrlProps/ctrlProp225.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238.xml"/><Relationship Id="rId18" Type="http://schemas.openxmlformats.org/officeDocument/2006/relationships/ctrlProp" Target="../ctrlProps/ctrlProp243.xml"/><Relationship Id="rId26" Type="http://schemas.openxmlformats.org/officeDocument/2006/relationships/ctrlProp" Target="../ctrlProps/ctrlProp251.xml"/><Relationship Id="rId21" Type="http://schemas.openxmlformats.org/officeDocument/2006/relationships/ctrlProp" Target="../ctrlProps/ctrlProp246.xml"/><Relationship Id="rId34" Type="http://schemas.openxmlformats.org/officeDocument/2006/relationships/ctrlProp" Target="../ctrlProps/ctrlProp259.xml"/><Relationship Id="rId7" Type="http://schemas.openxmlformats.org/officeDocument/2006/relationships/ctrlProp" Target="../ctrlProps/ctrlProp232.xml"/><Relationship Id="rId12" Type="http://schemas.openxmlformats.org/officeDocument/2006/relationships/ctrlProp" Target="../ctrlProps/ctrlProp237.xml"/><Relationship Id="rId17" Type="http://schemas.openxmlformats.org/officeDocument/2006/relationships/ctrlProp" Target="../ctrlProps/ctrlProp242.xml"/><Relationship Id="rId25" Type="http://schemas.openxmlformats.org/officeDocument/2006/relationships/ctrlProp" Target="../ctrlProps/ctrlProp250.xml"/><Relationship Id="rId33" Type="http://schemas.openxmlformats.org/officeDocument/2006/relationships/ctrlProp" Target="../ctrlProps/ctrlProp258.xml"/><Relationship Id="rId38" Type="http://schemas.openxmlformats.org/officeDocument/2006/relationships/ctrlProp" Target="../ctrlProps/ctrlProp263.xml"/><Relationship Id="rId2" Type="http://schemas.openxmlformats.org/officeDocument/2006/relationships/drawing" Target="../drawings/drawing14.xml"/><Relationship Id="rId16" Type="http://schemas.openxmlformats.org/officeDocument/2006/relationships/ctrlProp" Target="../ctrlProps/ctrlProp241.xml"/><Relationship Id="rId20" Type="http://schemas.openxmlformats.org/officeDocument/2006/relationships/ctrlProp" Target="../ctrlProps/ctrlProp245.xml"/><Relationship Id="rId29" Type="http://schemas.openxmlformats.org/officeDocument/2006/relationships/ctrlProp" Target="../ctrlProps/ctrlProp254.xml"/><Relationship Id="rId1" Type="http://schemas.openxmlformats.org/officeDocument/2006/relationships/printerSettings" Target="../printerSettings/printerSettings14.bin"/><Relationship Id="rId6" Type="http://schemas.openxmlformats.org/officeDocument/2006/relationships/ctrlProp" Target="../ctrlProps/ctrlProp231.xml"/><Relationship Id="rId11" Type="http://schemas.openxmlformats.org/officeDocument/2006/relationships/ctrlProp" Target="../ctrlProps/ctrlProp236.xml"/><Relationship Id="rId24" Type="http://schemas.openxmlformats.org/officeDocument/2006/relationships/ctrlProp" Target="../ctrlProps/ctrlProp249.xml"/><Relationship Id="rId32" Type="http://schemas.openxmlformats.org/officeDocument/2006/relationships/ctrlProp" Target="../ctrlProps/ctrlProp257.xml"/><Relationship Id="rId37" Type="http://schemas.openxmlformats.org/officeDocument/2006/relationships/ctrlProp" Target="../ctrlProps/ctrlProp262.xml"/><Relationship Id="rId5" Type="http://schemas.openxmlformats.org/officeDocument/2006/relationships/ctrlProp" Target="../ctrlProps/ctrlProp230.xml"/><Relationship Id="rId15" Type="http://schemas.openxmlformats.org/officeDocument/2006/relationships/ctrlProp" Target="../ctrlProps/ctrlProp240.xml"/><Relationship Id="rId23" Type="http://schemas.openxmlformats.org/officeDocument/2006/relationships/ctrlProp" Target="../ctrlProps/ctrlProp248.xml"/><Relationship Id="rId28" Type="http://schemas.openxmlformats.org/officeDocument/2006/relationships/ctrlProp" Target="../ctrlProps/ctrlProp253.xml"/><Relationship Id="rId36" Type="http://schemas.openxmlformats.org/officeDocument/2006/relationships/ctrlProp" Target="../ctrlProps/ctrlProp261.xml"/><Relationship Id="rId10" Type="http://schemas.openxmlformats.org/officeDocument/2006/relationships/ctrlProp" Target="../ctrlProps/ctrlProp235.xml"/><Relationship Id="rId19" Type="http://schemas.openxmlformats.org/officeDocument/2006/relationships/ctrlProp" Target="../ctrlProps/ctrlProp244.xml"/><Relationship Id="rId31" Type="http://schemas.openxmlformats.org/officeDocument/2006/relationships/ctrlProp" Target="../ctrlProps/ctrlProp256.xml"/><Relationship Id="rId4" Type="http://schemas.openxmlformats.org/officeDocument/2006/relationships/ctrlProp" Target="../ctrlProps/ctrlProp229.xml"/><Relationship Id="rId9" Type="http://schemas.openxmlformats.org/officeDocument/2006/relationships/ctrlProp" Target="../ctrlProps/ctrlProp234.xml"/><Relationship Id="rId14" Type="http://schemas.openxmlformats.org/officeDocument/2006/relationships/ctrlProp" Target="../ctrlProps/ctrlProp239.xml"/><Relationship Id="rId22" Type="http://schemas.openxmlformats.org/officeDocument/2006/relationships/ctrlProp" Target="../ctrlProps/ctrlProp247.xml"/><Relationship Id="rId27" Type="http://schemas.openxmlformats.org/officeDocument/2006/relationships/ctrlProp" Target="../ctrlProps/ctrlProp252.xml"/><Relationship Id="rId30" Type="http://schemas.openxmlformats.org/officeDocument/2006/relationships/ctrlProp" Target="../ctrlProps/ctrlProp255.xml"/><Relationship Id="rId35" Type="http://schemas.openxmlformats.org/officeDocument/2006/relationships/ctrlProp" Target="../ctrlProps/ctrlProp260.xml"/><Relationship Id="rId8" Type="http://schemas.openxmlformats.org/officeDocument/2006/relationships/ctrlProp" Target="../ctrlProps/ctrlProp233.xml"/><Relationship Id="rId3"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2.xml"/><Relationship Id="rId18" Type="http://schemas.openxmlformats.org/officeDocument/2006/relationships/ctrlProp" Target="../ctrlProps/ctrlProp27.xml"/><Relationship Id="rId26" Type="http://schemas.openxmlformats.org/officeDocument/2006/relationships/ctrlProp" Target="../ctrlProps/ctrlProp35.xml"/><Relationship Id="rId21" Type="http://schemas.openxmlformats.org/officeDocument/2006/relationships/ctrlProp" Target="../ctrlProps/ctrlProp30.xml"/><Relationship Id="rId34" Type="http://schemas.openxmlformats.org/officeDocument/2006/relationships/ctrlProp" Target="../ctrlProps/ctrlProp43.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25.xml"/><Relationship Id="rId20" Type="http://schemas.openxmlformats.org/officeDocument/2006/relationships/ctrlProp" Target="../ctrlProps/ctrlProp29.xml"/><Relationship Id="rId29"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5" Type="http://schemas.openxmlformats.org/officeDocument/2006/relationships/ctrlProp" Target="../ctrlProps/ctrlProp14.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10" Type="http://schemas.openxmlformats.org/officeDocument/2006/relationships/ctrlProp" Target="../ctrlProps/ctrlProp19.xml"/><Relationship Id="rId19" Type="http://schemas.openxmlformats.org/officeDocument/2006/relationships/ctrlProp" Target="../ctrlProps/ctrlProp28.xml"/><Relationship Id="rId31" Type="http://schemas.openxmlformats.org/officeDocument/2006/relationships/ctrlProp" Target="../ctrlProps/ctrlProp40.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8" Type="http://schemas.openxmlformats.org/officeDocument/2006/relationships/ctrlProp" Target="../ctrlProps/ctrlProp17.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 Type="http://schemas.openxmlformats.org/officeDocument/2006/relationships/vmlDrawing" Target="../drawings/vmlDrawing3.vml"/><Relationship Id="rId21" Type="http://schemas.openxmlformats.org/officeDocument/2006/relationships/ctrlProp" Target="../ctrlProps/ctrlProp64.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2" Type="http://schemas.openxmlformats.org/officeDocument/2006/relationships/drawing" Target="../drawings/drawing4.xml"/><Relationship Id="rId16" Type="http://schemas.openxmlformats.org/officeDocument/2006/relationships/ctrlProp" Target="../ctrlProps/ctrlProp59.xml"/><Relationship Id="rId20" Type="http://schemas.openxmlformats.org/officeDocument/2006/relationships/ctrlProp" Target="../ctrlProps/ctrlProp63.xml"/><Relationship Id="rId29" Type="http://schemas.openxmlformats.org/officeDocument/2006/relationships/ctrlProp" Target="../ctrlProps/ctrlProp72.xml"/><Relationship Id="rId1" Type="http://schemas.openxmlformats.org/officeDocument/2006/relationships/printerSettings" Target="../printerSettings/printerSettings4.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8" Type="http://schemas.openxmlformats.org/officeDocument/2006/relationships/ctrlProp" Target="../ctrlProps/ctrlProp5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18" Type="http://schemas.openxmlformats.org/officeDocument/2006/relationships/ctrlProp" Target="../ctrlProps/ctrlProp91.xml"/><Relationship Id="rId3" Type="http://schemas.openxmlformats.org/officeDocument/2006/relationships/vmlDrawing" Target="../drawings/vmlDrawing4.v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9.xml"/><Relationship Id="rId1" Type="http://schemas.openxmlformats.org/officeDocument/2006/relationships/printerSettings" Target="../printerSettings/printerSettings5.bin"/><Relationship Id="rId6" Type="http://schemas.openxmlformats.org/officeDocument/2006/relationships/ctrlProp" Target="../ctrlProps/ctrlProp79.xml"/><Relationship Id="rId11" Type="http://schemas.openxmlformats.org/officeDocument/2006/relationships/ctrlProp" Target="../ctrlProps/ctrlProp84.xml"/><Relationship Id="rId5" Type="http://schemas.openxmlformats.org/officeDocument/2006/relationships/ctrlProp" Target="../ctrlProps/ctrlProp78.xml"/><Relationship Id="rId15" Type="http://schemas.openxmlformats.org/officeDocument/2006/relationships/ctrlProp" Target="../ctrlProps/ctrlProp88.xml"/><Relationship Id="rId10" Type="http://schemas.openxmlformats.org/officeDocument/2006/relationships/ctrlProp" Target="../ctrlProps/ctrlProp83.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3" Type="http://schemas.openxmlformats.org/officeDocument/2006/relationships/vmlDrawing" Target="../drawings/vmlDrawing5.v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6.xml"/><Relationship Id="rId16" Type="http://schemas.openxmlformats.org/officeDocument/2006/relationships/ctrlProp" Target="../ctrlProps/ctrlProp104.xml"/><Relationship Id="rId1" Type="http://schemas.openxmlformats.org/officeDocument/2006/relationships/printerSettings" Target="../printerSettings/printerSettings6.bin"/><Relationship Id="rId6" Type="http://schemas.openxmlformats.org/officeDocument/2006/relationships/ctrlProp" Target="../ctrlProps/ctrlProp94.xml"/><Relationship Id="rId11" Type="http://schemas.openxmlformats.org/officeDocument/2006/relationships/ctrlProp" Target="../ctrlProps/ctrlProp99.xml"/><Relationship Id="rId5" Type="http://schemas.openxmlformats.org/officeDocument/2006/relationships/ctrlProp" Target="../ctrlProps/ctrlProp93.xml"/><Relationship Id="rId15" Type="http://schemas.openxmlformats.org/officeDocument/2006/relationships/ctrlProp" Target="../ctrlProps/ctrlProp103.xml"/><Relationship Id="rId10" Type="http://schemas.openxmlformats.org/officeDocument/2006/relationships/ctrlProp" Target="../ctrlProps/ctrlProp98.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1.xml"/><Relationship Id="rId13" Type="http://schemas.openxmlformats.org/officeDocument/2006/relationships/ctrlProp" Target="../ctrlProps/ctrlProp116.xml"/><Relationship Id="rId18" Type="http://schemas.openxmlformats.org/officeDocument/2006/relationships/ctrlProp" Target="../ctrlProps/ctrlProp121.xml"/><Relationship Id="rId26" Type="http://schemas.openxmlformats.org/officeDocument/2006/relationships/ctrlProp" Target="../ctrlProps/ctrlProp129.xml"/><Relationship Id="rId3" Type="http://schemas.openxmlformats.org/officeDocument/2006/relationships/vmlDrawing" Target="../drawings/vmlDrawing6.vml"/><Relationship Id="rId21" Type="http://schemas.openxmlformats.org/officeDocument/2006/relationships/ctrlProp" Target="../ctrlProps/ctrlProp124.xml"/><Relationship Id="rId7" Type="http://schemas.openxmlformats.org/officeDocument/2006/relationships/ctrlProp" Target="../ctrlProps/ctrlProp110.x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2" Type="http://schemas.openxmlformats.org/officeDocument/2006/relationships/drawing" Target="../drawings/drawing8.xml"/><Relationship Id="rId16" Type="http://schemas.openxmlformats.org/officeDocument/2006/relationships/ctrlProp" Target="../ctrlProps/ctrlProp119.xml"/><Relationship Id="rId20" Type="http://schemas.openxmlformats.org/officeDocument/2006/relationships/ctrlProp" Target="../ctrlProps/ctrlProp123.xml"/><Relationship Id="rId29" Type="http://schemas.openxmlformats.org/officeDocument/2006/relationships/ctrlProp" Target="../ctrlProps/ctrlProp132.xml"/><Relationship Id="rId1" Type="http://schemas.openxmlformats.org/officeDocument/2006/relationships/printerSettings" Target="../printerSettings/printerSettings8.bin"/><Relationship Id="rId6" Type="http://schemas.openxmlformats.org/officeDocument/2006/relationships/ctrlProp" Target="../ctrlProps/ctrlProp109.xml"/><Relationship Id="rId11" Type="http://schemas.openxmlformats.org/officeDocument/2006/relationships/ctrlProp" Target="../ctrlProps/ctrlProp114.xml"/><Relationship Id="rId24" Type="http://schemas.openxmlformats.org/officeDocument/2006/relationships/ctrlProp" Target="../ctrlProps/ctrlProp127.xml"/><Relationship Id="rId5" Type="http://schemas.openxmlformats.org/officeDocument/2006/relationships/ctrlProp" Target="../ctrlProps/ctrlProp108.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10" Type="http://schemas.openxmlformats.org/officeDocument/2006/relationships/ctrlProp" Target="../ctrlProps/ctrlProp113.xml"/><Relationship Id="rId19" Type="http://schemas.openxmlformats.org/officeDocument/2006/relationships/ctrlProp" Target="../ctrlProps/ctrlProp122.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 Id="rId30" Type="http://schemas.openxmlformats.org/officeDocument/2006/relationships/ctrlProp" Target="../ctrlProps/ctrlProp13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8.xml"/><Relationship Id="rId13" Type="http://schemas.openxmlformats.org/officeDocument/2006/relationships/ctrlProp" Target="../ctrlProps/ctrlProp143.xml"/><Relationship Id="rId18" Type="http://schemas.openxmlformats.org/officeDocument/2006/relationships/ctrlProp" Target="../ctrlProps/ctrlProp148.xml"/><Relationship Id="rId26" Type="http://schemas.openxmlformats.org/officeDocument/2006/relationships/ctrlProp" Target="../ctrlProps/ctrlProp156.xml"/><Relationship Id="rId3" Type="http://schemas.openxmlformats.org/officeDocument/2006/relationships/vmlDrawing" Target="../drawings/vmlDrawing7.vml"/><Relationship Id="rId21" Type="http://schemas.openxmlformats.org/officeDocument/2006/relationships/ctrlProp" Target="../ctrlProps/ctrlProp151.xml"/><Relationship Id="rId7" Type="http://schemas.openxmlformats.org/officeDocument/2006/relationships/ctrlProp" Target="../ctrlProps/ctrlProp137.xml"/><Relationship Id="rId12" Type="http://schemas.openxmlformats.org/officeDocument/2006/relationships/ctrlProp" Target="../ctrlProps/ctrlProp142.xml"/><Relationship Id="rId17" Type="http://schemas.openxmlformats.org/officeDocument/2006/relationships/ctrlProp" Target="../ctrlProps/ctrlProp147.xml"/><Relationship Id="rId25" Type="http://schemas.openxmlformats.org/officeDocument/2006/relationships/ctrlProp" Target="../ctrlProps/ctrlProp155.xml"/><Relationship Id="rId2" Type="http://schemas.openxmlformats.org/officeDocument/2006/relationships/drawing" Target="../drawings/drawing9.xml"/><Relationship Id="rId16" Type="http://schemas.openxmlformats.org/officeDocument/2006/relationships/ctrlProp" Target="../ctrlProps/ctrlProp146.xml"/><Relationship Id="rId20" Type="http://schemas.openxmlformats.org/officeDocument/2006/relationships/ctrlProp" Target="../ctrlProps/ctrlProp150.xml"/><Relationship Id="rId29" Type="http://schemas.openxmlformats.org/officeDocument/2006/relationships/ctrlProp" Target="../ctrlProps/ctrlProp159.xml"/><Relationship Id="rId1" Type="http://schemas.openxmlformats.org/officeDocument/2006/relationships/printerSettings" Target="../printerSettings/printerSettings9.bin"/><Relationship Id="rId6" Type="http://schemas.openxmlformats.org/officeDocument/2006/relationships/ctrlProp" Target="../ctrlProps/ctrlProp136.xml"/><Relationship Id="rId11" Type="http://schemas.openxmlformats.org/officeDocument/2006/relationships/ctrlProp" Target="../ctrlProps/ctrlProp141.xml"/><Relationship Id="rId24" Type="http://schemas.openxmlformats.org/officeDocument/2006/relationships/ctrlProp" Target="../ctrlProps/ctrlProp154.xml"/><Relationship Id="rId5" Type="http://schemas.openxmlformats.org/officeDocument/2006/relationships/ctrlProp" Target="../ctrlProps/ctrlProp135.xml"/><Relationship Id="rId15" Type="http://schemas.openxmlformats.org/officeDocument/2006/relationships/ctrlProp" Target="../ctrlProps/ctrlProp145.xml"/><Relationship Id="rId23" Type="http://schemas.openxmlformats.org/officeDocument/2006/relationships/ctrlProp" Target="../ctrlProps/ctrlProp153.xml"/><Relationship Id="rId28" Type="http://schemas.openxmlformats.org/officeDocument/2006/relationships/ctrlProp" Target="../ctrlProps/ctrlProp158.xml"/><Relationship Id="rId10" Type="http://schemas.openxmlformats.org/officeDocument/2006/relationships/ctrlProp" Target="../ctrlProps/ctrlProp140.xml"/><Relationship Id="rId19" Type="http://schemas.openxmlformats.org/officeDocument/2006/relationships/ctrlProp" Target="../ctrlProps/ctrlProp149.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 Id="rId22" Type="http://schemas.openxmlformats.org/officeDocument/2006/relationships/ctrlProp" Target="../ctrlProps/ctrlProp152.xml"/><Relationship Id="rId27" Type="http://schemas.openxmlformats.org/officeDocument/2006/relationships/ctrlProp" Target="../ctrlProps/ctrlProp157.xml"/><Relationship Id="rId30" Type="http://schemas.openxmlformats.org/officeDocument/2006/relationships/ctrlProp" Target="../ctrlProps/ctrlProp16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A1:CA59"/>
  <sheetViews>
    <sheetView showZeros="0" view="pageBreakPreview" zoomScaleNormal="115" zoomScaleSheetLayoutView="100" workbookViewId="0">
      <selection activeCell="AT7" sqref="AT7:AW8"/>
    </sheetView>
  </sheetViews>
  <sheetFormatPr defaultColWidth="1.875" defaultRowHeight="11.25" customHeight="1" x14ac:dyDescent="0.15"/>
  <cols>
    <col min="1" max="50" width="1.875" style="61"/>
    <col min="51" max="63" width="1" style="61" customWidth="1"/>
    <col min="64" max="64" width="1" style="61" hidden="1" customWidth="1"/>
    <col min="65" max="82" width="1" style="61" customWidth="1"/>
    <col min="83" max="16384" width="1.875" style="61"/>
  </cols>
  <sheetData>
    <row r="1" spans="1:52" ht="15" customHeight="1" x14ac:dyDescent="0.15">
      <c r="A1" s="686" t="s">
        <v>822</v>
      </c>
      <c r="B1" s="686"/>
      <c r="C1" s="686"/>
      <c r="D1" s="686"/>
      <c r="E1" s="686"/>
      <c r="F1" s="686"/>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6"/>
      <c r="AG1" s="686"/>
      <c r="AH1" s="686"/>
      <c r="AI1" s="686"/>
      <c r="AJ1" s="686"/>
      <c r="AK1" s="686"/>
      <c r="AL1" s="686"/>
      <c r="AM1" s="686"/>
      <c r="AN1" s="686"/>
      <c r="AO1" s="686"/>
      <c r="AP1" s="686"/>
      <c r="AQ1" s="686"/>
      <c r="AR1" s="686"/>
      <c r="AS1" s="686"/>
      <c r="AT1" s="686"/>
      <c r="AU1" s="686"/>
      <c r="AV1" s="686"/>
      <c r="AW1" s="686"/>
      <c r="AX1" s="686"/>
      <c r="AY1" s="686"/>
    </row>
    <row r="2" spans="1:52" ht="12" customHeight="1" x14ac:dyDescent="0.15">
      <c r="A2" s="686"/>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c r="AO2" s="686"/>
      <c r="AP2" s="686"/>
      <c r="AQ2" s="686"/>
      <c r="AR2" s="686"/>
      <c r="AS2" s="686"/>
      <c r="AT2" s="686"/>
      <c r="AU2" s="686"/>
      <c r="AV2" s="686"/>
      <c r="AW2" s="686"/>
      <c r="AX2" s="686"/>
      <c r="AY2" s="686"/>
    </row>
    <row r="3" spans="1:52" ht="11.1" customHeight="1" x14ac:dyDescent="0.15">
      <c r="A3" s="681" t="s">
        <v>648</v>
      </c>
      <c r="B3" s="68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c r="AJ3" s="681"/>
      <c r="AK3" s="681"/>
      <c r="AL3" s="681"/>
      <c r="AM3" s="681"/>
      <c r="AN3" s="681"/>
      <c r="AO3" s="681"/>
      <c r="AP3" s="681"/>
      <c r="AQ3" s="681"/>
      <c r="AR3" s="681"/>
      <c r="AS3" s="681"/>
      <c r="AT3" s="681"/>
      <c r="AU3" s="681"/>
      <c r="AV3" s="681"/>
      <c r="AW3" s="681"/>
      <c r="AX3" s="681"/>
      <c r="AY3" s="681"/>
    </row>
    <row r="4" spans="1:52" ht="9" customHeight="1" x14ac:dyDescent="0.15">
      <c r="A4" s="681"/>
      <c r="B4" s="681"/>
      <c r="C4" s="681"/>
      <c r="D4" s="681"/>
      <c r="E4" s="681"/>
      <c r="F4" s="681"/>
      <c r="G4" s="681"/>
      <c r="H4" s="681"/>
      <c r="I4" s="681"/>
      <c r="J4" s="681"/>
      <c r="K4" s="681"/>
      <c r="L4" s="681"/>
      <c r="M4" s="681"/>
      <c r="N4" s="681"/>
      <c r="O4" s="681"/>
      <c r="P4" s="681"/>
      <c r="Q4" s="681"/>
      <c r="R4" s="681"/>
      <c r="S4" s="681"/>
      <c r="T4" s="681"/>
      <c r="U4" s="681"/>
      <c r="V4" s="681"/>
      <c r="W4" s="681"/>
      <c r="X4" s="681"/>
      <c r="Y4" s="681"/>
      <c r="Z4" s="681"/>
      <c r="AA4" s="681"/>
      <c r="AB4" s="681"/>
      <c r="AC4" s="681"/>
      <c r="AD4" s="681"/>
      <c r="AE4" s="681"/>
      <c r="AF4" s="681"/>
      <c r="AG4" s="681"/>
      <c r="AH4" s="681"/>
      <c r="AI4" s="681"/>
      <c r="AJ4" s="681"/>
      <c r="AK4" s="681"/>
      <c r="AL4" s="681"/>
      <c r="AM4" s="681"/>
      <c r="AN4" s="681"/>
      <c r="AO4" s="681"/>
      <c r="AP4" s="681"/>
      <c r="AQ4" s="681"/>
      <c r="AR4" s="681"/>
      <c r="AS4" s="681"/>
      <c r="AT4" s="681"/>
      <c r="AU4" s="681"/>
      <c r="AV4" s="681"/>
      <c r="AW4" s="681"/>
      <c r="AX4" s="681"/>
      <c r="AY4" s="681"/>
    </row>
    <row r="5" spans="1:52" ht="12" customHeight="1" x14ac:dyDescent="0.15">
      <c r="A5" s="470"/>
      <c r="B5" s="470"/>
      <c r="C5" s="471"/>
      <c r="D5" s="471"/>
      <c r="E5" s="471"/>
      <c r="F5" s="471"/>
      <c r="G5" s="47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71"/>
      <c r="AR5" s="471"/>
      <c r="AS5" s="471"/>
      <c r="AT5" s="471"/>
      <c r="AU5" s="471"/>
      <c r="AV5" s="471"/>
      <c r="AW5" s="471"/>
      <c r="AX5" s="471"/>
      <c r="AY5" s="471"/>
    </row>
    <row r="6" spans="1:52" ht="16.5" customHeight="1" thickBot="1" x14ac:dyDescent="0.2">
      <c r="A6" s="636" t="s">
        <v>760</v>
      </c>
      <c r="B6" s="636"/>
      <c r="C6" s="636"/>
      <c r="D6" s="636"/>
      <c r="E6" s="636"/>
      <c r="F6" s="636"/>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c r="AK6" s="636"/>
      <c r="AL6" s="636"/>
      <c r="AM6" s="636"/>
      <c r="AN6" s="636"/>
      <c r="AO6" s="636"/>
      <c r="AP6" s="636"/>
      <c r="AQ6" s="636"/>
      <c r="AR6" s="636"/>
      <c r="AS6" s="636"/>
      <c r="AT6" s="643" t="s">
        <v>761</v>
      </c>
      <c r="AU6" s="643"/>
      <c r="AV6" s="643"/>
      <c r="AW6" s="643"/>
      <c r="AX6" s="259"/>
      <c r="AY6" s="259"/>
    </row>
    <row r="7" spans="1:52" ht="15" x14ac:dyDescent="0.15">
      <c r="A7" s="687" t="s">
        <v>437</v>
      </c>
      <c r="B7" s="688"/>
      <c r="C7" s="688"/>
      <c r="D7" s="665" t="s">
        <v>765</v>
      </c>
      <c r="E7" s="665"/>
      <c r="F7" s="665"/>
      <c r="G7" s="665"/>
      <c r="H7" s="665"/>
      <c r="I7" s="665"/>
      <c r="J7" s="665"/>
      <c r="K7" s="665"/>
      <c r="L7" s="665"/>
      <c r="M7" s="665"/>
      <c r="N7" s="665"/>
      <c r="O7" s="665"/>
      <c r="P7" s="665"/>
      <c r="Q7" s="665"/>
      <c r="R7" s="665"/>
      <c r="S7" s="665"/>
      <c r="T7" s="665"/>
      <c r="U7" s="665"/>
      <c r="V7" s="665"/>
      <c r="W7" s="665"/>
      <c r="X7" s="665"/>
      <c r="Y7" s="665"/>
      <c r="Z7" s="665"/>
      <c r="AA7" s="665"/>
      <c r="AB7" s="665"/>
      <c r="AC7" s="665"/>
      <c r="AD7" s="665"/>
      <c r="AE7" s="665"/>
      <c r="AF7" s="665"/>
      <c r="AG7" s="665"/>
      <c r="AH7" s="665"/>
      <c r="AI7" s="665"/>
      <c r="AJ7" s="665"/>
      <c r="AK7" s="665"/>
      <c r="AL7" s="665"/>
      <c r="AM7" s="665"/>
      <c r="AN7" s="665"/>
      <c r="AO7" s="665"/>
      <c r="AP7" s="665"/>
      <c r="AQ7" s="666"/>
      <c r="AR7" s="693" t="s">
        <v>430</v>
      </c>
      <c r="AS7" s="693"/>
      <c r="AT7" s="653"/>
      <c r="AU7" s="654"/>
      <c r="AV7" s="654"/>
      <c r="AW7" s="655"/>
      <c r="AX7" s="259"/>
      <c r="AY7" s="259"/>
    </row>
    <row r="8" spans="1:52" ht="15" x14ac:dyDescent="0.15">
      <c r="A8" s="689"/>
      <c r="B8" s="690"/>
      <c r="C8" s="690"/>
      <c r="D8" s="671"/>
      <c r="E8" s="671"/>
      <c r="F8" s="671"/>
      <c r="G8" s="671"/>
      <c r="H8" s="671"/>
      <c r="I8" s="671"/>
      <c r="J8" s="671"/>
      <c r="K8" s="671"/>
      <c r="L8" s="671"/>
      <c r="M8" s="671"/>
      <c r="N8" s="671"/>
      <c r="O8" s="671"/>
      <c r="P8" s="671"/>
      <c r="Q8" s="671"/>
      <c r="R8" s="671"/>
      <c r="S8" s="671"/>
      <c r="T8" s="671"/>
      <c r="U8" s="671"/>
      <c r="V8" s="671"/>
      <c r="W8" s="671"/>
      <c r="X8" s="671"/>
      <c r="Y8" s="671"/>
      <c r="Z8" s="671"/>
      <c r="AA8" s="671"/>
      <c r="AB8" s="671"/>
      <c r="AC8" s="671"/>
      <c r="AD8" s="671"/>
      <c r="AE8" s="671"/>
      <c r="AF8" s="671"/>
      <c r="AG8" s="671"/>
      <c r="AH8" s="671"/>
      <c r="AI8" s="671"/>
      <c r="AJ8" s="671"/>
      <c r="AK8" s="671"/>
      <c r="AL8" s="671"/>
      <c r="AM8" s="671"/>
      <c r="AN8" s="671"/>
      <c r="AO8" s="671"/>
      <c r="AP8" s="671"/>
      <c r="AQ8" s="672"/>
      <c r="AR8" s="694"/>
      <c r="AS8" s="694"/>
      <c r="AT8" s="637"/>
      <c r="AU8" s="638"/>
      <c r="AV8" s="638"/>
      <c r="AW8" s="639"/>
      <c r="AX8" s="259"/>
      <c r="AY8" s="259"/>
    </row>
    <row r="9" spans="1:52" ht="15" x14ac:dyDescent="0.15">
      <c r="A9" s="689"/>
      <c r="B9" s="690"/>
      <c r="C9" s="690"/>
      <c r="D9" s="673" t="s">
        <v>431</v>
      </c>
      <c r="E9" s="673"/>
      <c r="F9" s="673"/>
      <c r="G9" s="673"/>
      <c r="H9" s="673"/>
      <c r="I9" s="673"/>
      <c r="J9" s="673"/>
      <c r="K9" s="673"/>
      <c r="L9" s="673"/>
      <c r="M9" s="673"/>
      <c r="N9" s="673"/>
      <c r="O9" s="673"/>
      <c r="P9" s="673"/>
      <c r="Q9" s="673"/>
      <c r="R9" s="673"/>
      <c r="S9" s="673"/>
      <c r="T9" s="673"/>
      <c r="U9" s="673"/>
      <c r="V9" s="673"/>
      <c r="W9" s="673"/>
      <c r="X9" s="673"/>
      <c r="Y9" s="673"/>
      <c r="Z9" s="673"/>
      <c r="AA9" s="673"/>
      <c r="AB9" s="673"/>
      <c r="AC9" s="673"/>
      <c r="AD9" s="673"/>
      <c r="AE9" s="673"/>
      <c r="AF9" s="673"/>
      <c r="AG9" s="673"/>
      <c r="AH9" s="673"/>
      <c r="AI9" s="673"/>
      <c r="AJ9" s="673"/>
      <c r="AK9" s="673"/>
      <c r="AL9" s="673"/>
      <c r="AM9" s="673"/>
      <c r="AN9" s="673"/>
      <c r="AO9" s="673"/>
      <c r="AP9" s="673"/>
      <c r="AQ9" s="674"/>
      <c r="AR9" s="695" t="s">
        <v>430</v>
      </c>
      <c r="AS9" s="695"/>
      <c r="AT9" s="637"/>
      <c r="AU9" s="638"/>
      <c r="AV9" s="638"/>
      <c r="AW9" s="639"/>
      <c r="AX9" s="259"/>
      <c r="AY9" s="259"/>
    </row>
    <row r="10" spans="1:52" ht="15.75" thickBot="1" x14ac:dyDescent="0.2">
      <c r="A10" s="691"/>
      <c r="B10" s="692"/>
      <c r="C10" s="692"/>
      <c r="D10" s="669"/>
      <c r="E10" s="669"/>
      <c r="F10" s="669"/>
      <c r="G10" s="669"/>
      <c r="H10" s="669"/>
      <c r="I10" s="669"/>
      <c r="J10" s="669"/>
      <c r="K10" s="669"/>
      <c r="L10" s="669"/>
      <c r="M10" s="669"/>
      <c r="N10" s="669"/>
      <c r="O10" s="669"/>
      <c r="P10" s="669"/>
      <c r="Q10" s="669"/>
      <c r="R10" s="669"/>
      <c r="S10" s="669"/>
      <c r="T10" s="669"/>
      <c r="U10" s="669"/>
      <c r="V10" s="669"/>
      <c r="W10" s="669"/>
      <c r="X10" s="669"/>
      <c r="Y10" s="669"/>
      <c r="Z10" s="669"/>
      <c r="AA10" s="669"/>
      <c r="AB10" s="669"/>
      <c r="AC10" s="669"/>
      <c r="AD10" s="669"/>
      <c r="AE10" s="669"/>
      <c r="AF10" s="669"/>
      <c r="AG10" s="669"/>
      <c r="AH10" s="669"/>
      <c r="AI10" s="669"/>
      <c r="AJ10" s="669"/>
      <c r="AK10" s="669"/>
      <c r="AL10" s="669"/>
      <c r="AM10" s="669"/>
      <c r="AN10" s="669"/>
      <c r="AO10" s="669"/>
      <c r="AP10" s="669"/>
      <c r="AQ10" s="670"/>
      <c r="AR10" s="696"/>
      <c r="AS10" s="696"/>
      <c r="AT10" s="656"/>
      <c r="AU10" s="657"/>
      <c r="AV10" s="657"/>
      <c r="AW10" s="658"/>
      <c r="AX10" s="259"/>
      <c r="AY10" s="259"/>
    </row>
    <row r="11" spans="1:52" ht="15" x14ac:dyDescent="0.15">
      <c r="A11" s="687" t="s">
        <v>438</v>
      </c>
      <c r="B11" s="688"/>
      <c r="C11" s="688"/>
      <c r="D11" s="665" t="s">
        <v>432</v>
      </c>
      <c r="E11" s="665"/>
      <c r="F11" s="665"/>
      <c r="G11" s="665"/>
      <c r="H11" s="665"/>
      <c r="I11" s="665"/>
      <c r="J11" s="665"/>
      <c r="K11" s="665"/>
      <c r="L11" s="665"/>
      <c r="M11" s="665"/>
      <c r="N11" s="665"/>
      <c r="O11" s="665"/>
      <c r="P11" s="665"/>
      <c r="Q11" s="665"/>
      <c r="R11" s="665"/>
      <c r="S11" s="665"/>
      <c r="T11" s="665"/>
      <c r="U11" s="665"/>
      <c r="V11" s="665"/>
      <c r="W11" s="665"/>
      <c r="X11" s="665"/>
      <c r="Y11" s="665"/>
      <c r="Z11" s="665"/>
      <c r="AA11" s="665"/>
      <c r="AB11" s="665"/>
      <c r="AC11" s="665"/>
      <c r="AD11" s="665"/>
      <c r="AE11" s="666"/>
      <c r="AF11" s="675" t="s">
        <v>436</v>
      </c>
      <c r="AG11" s="676"/>
      <c r="AH11" s="676"/>
      <c r="AI11" s="676"/>
      <c r="AJ11" s="676"/>
      <c r="AK11" s="676"/>
      <c r="AL11" s="676"/>
      <c r="AM11" s="676"/>
      <c r="AN11" s="676"/>
      <c r="AO11" s="676"/>
      <c r="AP11" s="676"/>
      <c r="AQ11" s="677"/>
      <c r="AR11" s="663" t="s">
        <v>430</v>
      </c>
      <c r="AS11" s="663"/>
      <c r="AT11" s="653"/>
      <c r="AU11" s="654"/>
      <c r="AV11" s="654"/>
      <c r="AW11" s="655"/>
      <c r="AX11" s="259"/>
      <c r="AY11" s="259"/>
    </row>
    <row r="12" spans="1:52" ht="15" x14ac:dyDescent="0.15">
      <c r="A12" s="689"/>
      <c r="B12" s="690"/>
      <c r="C12" s="690"/>
      <c r="D12" s="667"/>
      <c r="E12" s="667"/>
      <c r="F12" s="667"/>
      <c r="G12" s="667"/>
      <c r="H12" s="667"/>
      <c r="I12" s="667"/>
      <c r="J12" s="667"/>
      <c r="K12" s="667"/>
      <c r="L12" s="667"/>
      <c r="M12" s="667"/>
      <c r="N12" s="667"/>
      <c r="O12" s="667"/>
      <c r="P12" s="667"/>
      <c r="Q12" s="667"/>
      <c r="R12" s="667"/>
      <c r="S12" s="667"/>
      <c r="T12" s="667"/>
      <c r="U12" s="667"/>
      <c r="V12" s="667"/>
      <c r="W12" s="667"/>
      <c r="X12" s="667"/>
      <c r="Y12" s="667"/>
      <c r="Z12" s="667"/>
      <c r="AA12" s="667"/>
      <c r="AB12" s="667"/>
      <c r="AC12" s="667"/>
      <c r="AD12" s="667"/>
      <c r="AE12" s="668"/>
      <c r="AF12" s="678"/>
      <c r="AG12" s="679"/>
      <c r="AH12" s="679"/>
      <c r="AI12" s="679"/>
      <c r="AJ12" s="679"/>
      <c r="AK12" s="679"/>
      <c r="AL12" s="679"/>
      <c r="AM12" s="679"/>
      <c r="AN12" s="679"/>
      <c r="AO12" s="679"/>
      <c r="AP12" s="679"/>
      <c r="AQ12" s="680"/>
      <c r="AR12" s="608"/>
      <c r="AS12" s="608"/>
      <c r="AT12" s="637"/>
      <c r="AU12" s="638"/>
      <c r="AV12" s="638"/>
      <c r="AW12" s="639"/>
      <c r="AX12" s="259"/>
      <c r="AY12" s="259"/>
    </row>
    <row r="13" spans="1:52" ht="15" x14ac:dyDescent="0.15">
      <c r="A13" s="689"/>
      <c r="B13" s="690"/>
      <c r="C13" s="690"/>
      <c r="D13" s="667"/>
      <c r="E13" s="667"/>
      <c r="F13" s="667"/>
      <c r="G13" s="667"/>
      <c r="H13" s="667"/>
      <c r="I13" s="667"/>
      <c r="J13" s="667"/>
      <c r="K13" s="667"/>
      <c r="L13" s="667"/>
      <c r="M13" s="667"/>
      <c r="N13" s="667"/>
      <c r="O13" s="667"/>
      <c r="P13" s="667"/>
      <c r="Q13" s="667"/>
      <c r="R13" s="667"/>
      <c r="S13" s="667"/>
      <c r="T13" s="667"/>
      <c r="U13" s="667"/>
      <c r="V13" s="667"/>
      <c r="W13" s="667"/>
      <c r="X13" s="667"/>
      <c r="Y13" s="667"/>
      <c r="Z13" s="667"/>
      <c r="AA13" s="667"/>
      <c r="AB13" s="667"/>
      <c r="AC13" s="667"/>
      <c r="AD13" s="667"/>
      <c r="AE13" s="668"/>
      <c r="AF13" s="633" t="s">
        <v>433</v>
      </c>
      <c r="AG13" s="634"/>
      <c r="AH13" s="634"/>
      <c r="AI13" s="634"/>
      <c r="AJ13" s="634"/>
      <c r="AK13" s="634"/>
      <c r="AL13" s="634"/>
      <c r="AM13" s="634"/>
      <c r="AN13" s="634"/>
      <c r="AO13" s="634"/>
      <c r="AP13" s="634"/>
      <c r="AQ13" s="635"/>
      <c r="AR13" s="608" t="s">
        <v>430</v>
      </c>
      <c r="AS13" s="608"/>
      <c r="AT13" s="637"/>
      <c r="AU13" s="638"/>
      <c r="AV13" s="638"/>
      <c r="AW13" s="639"/>
      <c r="AX13" s="259"/>
      <c r="AY13" s="259"/>
      <c r="AZ13" s="62"/>
    </row>
    <row r="14" spans="1:52" ht="12.6" customHeight="1" x14ac:dyDescent="0.15">
      <c r="A14" s="689"/>
      <c r="B14" s="690"/>
      <c r="C14" s="690"/>
      <c r="D14" s="667"/>
      <c r="E14" s="667"/>
      <c r="F14" s="667"/>
      <c r="G14" s="667"/>
      <c r="H14" s="667"/>
      <c r="I14" s="667"/>
      <c r="J14" s="667"/>
      <c r="K14" s="667"/>
      <c r="L14" s="667"/>
      <c r="M14" s="667"/>
      <c r="N14" s="667"/>
      <c r="O14" s="667"/>
      <c r="P14" s="667"/>
      <c r="Q14" s="667"/>
      <c r="R14" s="667"/>
      <c r="S14" s="667"/>
      <c r="T14" s="667"/>
      <c r="U14" s="667"/>
      <c r="V14" s="667"/>
      <c r="W14" s="667"/>
      <c r="X14" s="667"/>
      <c r="Y14" s="667"/>
      <c r="Z14" s="667"/>
      <c r="AA14" s="667"/>
      <c r="AB14" s="667"/>
      <c r="AC14" s="667"/>
      <c r="AD14" s="667"/>
      <c r="AE14" s="668"/>
      <c r="AF14" s="633"/>
      <c r="AG14" s="634"/>
      <c r="AH14" s="634"/>
      <c r="AI14" s="634"/>
      <c r="AJ14" s="634"/>
      <c r="AK14" s="634"/>
      <c r="AL14" s="634"/>
      <c r="AM14" s="634"/>
      <c r="AN14" s="634"/>
      <c r="AO14" s="634"/>
      <c r="AP14" s="634"/>
      <c r="AQ14" s="635"/>
      <c r="AR14" s="608"/>
      <c r="AS14" s="608"/>
      <c r="AT14" s="637"/>
      <c r="AU14" s="638"/>
      <c r="AV14" s="638"/>
      <c r="AW14" s="639"/>
      <c r="AX14" s="259"/>
      <c r="AY14" s="259"/>
    </row>
    <row r="15" spans="1:52" ht="12.6" customHeight="1" x14ac:dyDescent="0.15">
      <c r="A15" s="689"/>
      <c r="B15" s="690"/>
      <c r="C15" s="690"/>
      <c r="D15" s="667"/>
      <c r="E15" s="667"/>
      <c r="F15" s="667"/>
      <c r="G15" s="667"/>
      <c r="H15" s="667"/>
      <c r="I15" s="667"/>
      <c r="J15" s="667"/>
      <c r="K15" s="667"/>
      <c r="L15" s="667"/>
      <c r="M15" s="667"/>
      <c r="N15" s="667"/>
      <c r="O15" s="667"/>
      <c r="P15" s="667"/>
      <c r="Q15" s="667"/>
      <c r="R15" s="667"/>
      <c r="S15" s="667"/>
      <c r="T15" s="667"/>
      <c r="U15" s="667"/>
      <c r="V15" s="667"/>
      <c r="W15" s="667"/>
      <c r="X15" s="667"/>
      <c r="Y15" s="667"/>
      <c r="Z15" s="667"/>
      <c r="AA15" s="667"/>
      <c r="AB15" s="667"/>
      <c r="AC15" s="667"/>
      <c r="AD15" s="667"/>
      <c r="AE15" s="668"/>
      <c r="AF15" s="633" t="s">
        <v>435</v>
      </c>
      <c r="AG15" s="634"/>
      <c r="AH15" s="634"/>
      <c r="AI15" s="634"/>
      <c r="AJ15" s="634"/>
      <c r="AK15" s="634"/>
      <c r="AL15" s="634"/>
      <c r="AM15" s="634"/>
      <c r="AN15" s="634"/>
      <c r="AO15" s="634"/>
      <c r="AP15" s="634"/>
      <c r="AQ15" s="635"/>
      <c r="AR15" s="608" t="s">
        <v>430</v>
      </c>
      <c r="AS15" s="608"/>
      <c r="AT15" s="637"/>
      <c r="AU15" s="638"/>
      <c r="AV15" s="638"/>
      <c r="AW15" s="639"/>
      <c r="AX15" s="259"/>
      <c r="AY15" s="259"/>
    </row>
    <row r="16" spans="1:52" ht="12.6" customHeight="1" x14ac:dyDescent="0.15">
      <c r="A16" s="689"/>
      <c r="B16" s="690"/>
      <c r="C16" s="690"/>
      <c r="D16" s="667"/>
      <c r="E16" s="667"/>
      <c r="F16" s="667"/>
      <c r="G16" s="667"/>
      <c r="H16" s="667"/>
      <c r="I16" s="667"/>
      <c r="J16" s="667"/>
      <c r="K16" s="667"/>
      <c r="L16" s="667"/>
      <c r="M16" s="667"/>
      <c r="N16" s="667"/>
      <c r="O16" s="667"/>
      <c r="P16" s="667"/>
      <c r="Q16" s="667"/>
      <c r="R16" s="667"/>
      <c r="S16" s="667"/>
      <c r="T16" s="667"/>
      <c r="U16" s="667"/>
      <c r="V16" s="667"/>
      <c r="W16" s="667"/>
      <c r="X16" s="667"/>
      <c r="Y16" s="667"/>
      <c r="Z16" s="667"/>
      <c r="AA16" s="667"/>
      <c r="AB16" s="667"/>
      <c r="AC16" s="667"/>
      <c r="AD16" s="667"/>
      <c r="AE16" s="668"/>
      <c r="AF16" s="633"/>
      <c r="AG16" s="634"/>
      <c r="AH16" s="634"/>
      <c r="AI16" s="634"/>
      <c r="AJ16" s="634"/>
      <c r="AK16" s="634"/>
      <c r="AL16" s="634"/>
      <c r="AM16" s="634"/>
      <c r="AN16" s="634"/>
      <c r="AO16" s="634"/>
      <c r="AP16" s="634"/>
      <c r="AQ16" s="635"/>
      <c r="AR16" s="608"/>
      <c r="AS16" s="608"/>
      <c r="AT16" s="637"/>
      <c r="AU16" s="638"/>
      <c r="AV16" s="638"/>
      <c r="AW16" s="639"/>
      <c r="AX16" s="259"/>
      <c r="AY16" s="259"/>
    </row>
    <row r="17" spans="1:79" ht="12.6" customHeight="1" x14ac:dyDescent="0.15">
      <c r="A17" s="689"/>
      <c r="B17" s="690"/>
      <c r="C17" s="690"/>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7"/>
      <c r="AD17" s="667"/>
      <c r="AE17" s="668"/>
      <c r="AF17" s="633" t="s">
        <v>434</v>
      </c>
      <c r="AG17" s="634"/>
      <c r="AH17" s="634"/>
      <c r="AI17" s="634"/>
      <c r="AJ17" s="634"/>
      <c r="AK17" s="634"/>
      <c r="AL17" s="634"/>
      <c r="AM17" s="634"/>
      <c r="AN17" s="634"/>
      <c r="AO17" s="634"/>
      <c r="AP17" s="634"/>
      <c r="AQ17" s="635"/>
      <c r="AR17" s="608" t="s">
        <v>430</v>
      </c>
      <c r="AS17" s="608"/>
      <c r="AT17" s="637"/>
      <c r="AU17" s="638"/>
      <c r="AV17" s="638"/>
      <c r="AW17" s="639"/>
      <c r="AX17" s="259"/>
      <c r="AY17" s="259"/>
      <c r="CA17" s="255"/>
    </row>
    <row r="18" spans="1:79" ht="9.9499999999999993" customHeight="1" thickBot="1" x14ac:dyDescent="0.2">
      <c r="A18" s="691"/>
      <c r="B18" s="692"/>
      <c r="C18" s="692"/>
      <c r="D18" s="669"/>
      <c r="E18" s="669"/>
      <c r="F18" s="669"/>
      <c r="G18" s="669"/>
      <c r="H18" s="669"/>
      <c r="I18" s="669"/>
      <c r="J18" s="669"/>
      <c r="K18" s="669"/>
      <c r="L18" s="669"/>
      <c r="M18" s="669"/>
      <c r="N18" s="669"/>
      <c r="O18" s="669"/>
      <c r="P18" s="669"/>
      <c r="Q18" s="669"/>
      <c r="R18" s="669"/>
      <c r="S18" s="669"/>
      <c r="T18" s="669"/>
      <c r="U18" s="669"/>
      <c r="V18" s="669"/>
      <c r="W18" s="669"/>
      <c r="X18" s="669"/>
      <c r="Y18" s="669"/>
      <c r="Z18" s="669"/>
      <c r="AA18" s="669"/>
      <c r="AB18" s="669"/>
      <c r="AC18" s="669"/>
      <c r="AD18" s="669"/>
      <c r="AE18" s="670"/>
      <c r="AF18" s="697"/>
      <c r="AG18" s="698"/>
      <c r="AH18" s="698"/>
      <c r="AI18" s="698"/>
      <c r="AJ18" s="698"/>
      <c r="AK18" s="698"/>
      <c r="AL18" s="698"/>
      <c r="AM18" s="698"/>
      <c r="AN18" s="698"/>
      <c r="AO18" s="698"/>
      <c r="AP18" s="698"/>
      <c r="AQ18" s="699"/>
      <c r="AR18" s="610"/>
      <c r="AS18" s="610"/>
      <c r="AT18" s="640"/>
      <c r="AU18" s="641"/>
      <c r="AV18" s="641"/>
      <c r="AW18" s="642"/>
      <c r="AX18" s="259"/>
      <c r="AY18" s="259"/>
    </row>
    <row r="19" spans="1:79" ht="9.9499999999999993" customHeight="1" x14ac:dyDescent="0.15">
      <c r="A19" s="644" t="s">
        <v>655</v>
      </c>
      <c r="B19" s="645"/>
      <c r="C19" s="646"/>
      <c r="D19" s="659" t="s">
        <v>428</v>
      </c>
      <c r="E19" s="659"/>
      <c r="F19" s="659"/>
      <c r="G19" s="659"/>
      <c r="H19" s="659"/>
      <c r="I19" s="659"/>
      <c r="J19" s="659"/>
      <c r="K19" s="659"/>
      <c r="L19" s="659"/>
      <c r="M19" s="659"/>
      <c r="N19" s="659"/>
      <c r="O19" s="659"/>
      <c r="P19" s="659"/>
      <c r="Q19" s="659"/>
      <c r="R19" s="659"/>
      <c r="S19" s="659"/>
      <c r="T19" s="659"/>
      <c r="U19" s="659"/>
      <c r="V19" s="659"/>
      <c r="W19" s="659"/>
      <c r="X19" s="659"/>
      <c r="Y19" s="659"/>
      <c r="Z19" s="659"/>
      <c r="AA19" s="659"/>
      <c r="AB19" s="659"/>
      <c r="AC19" s="659"/>
      <c r="AD19" s="659"/>
      <c r="AE19" s="659"/>
      <c r="AF19" s="659"/>
      <c r="AG19" s="659"/>
      <c r="AH19" s="659"/>
      <c r="AI19" s="659"/>
      <c r="AJ19" s="659"/>
      <c r="AK19" s="659"/>
      <c r="AL19" s="659"/>
      <c r="AM19" s="659"/>
      <c r="AN19" s="659"/>
      <c r="AO19" s="659"/>
      <c r="AP19" s="659"/>
      <c r="AQ19" s="660"/>
      <c r="AR19" s="663" t="s">
        <v>430</v>
      </c>
      <c r="AS19" s="664"/>
      <c r="AT19" s="637"/>
      <c r="AU19" s="638"/>
      <c r="AV19" s="638"/>
      <c r="AW19" s="639"/>
      <c r="AX19" s="259"/>
      <c r="AY19" s="259"/>
    </row>
    <row r="20" spans="1:79" ht="22.15" customHeight="1" x14ac:dyDescent="0.15">
      <c r="A20" s="647"/>
      <c r="B20" s="648"/>
      <c r="C20" s="649"/>
      <c r="D20" s="661"/>
      <c r="E20" s="661"/>
      <c r="F20" s="661"/>
      <c r="G20" s="661"/>
      <c r="H20" s="661"/>
      <c r="I20" s="661"/>
      <c r="J20" s="661"/>
      <c r="K20" s="661"/>
      <c r="L20" s="661"/>
      <c r="M20" s="661"/>
      <c r="N20" s="661"/>
      <c r="O20" s="661"/>
      <c r="P20" s="661"/>
      <c r="Q20" s="661"/>
      <c r="R20" s="661"/>
      <c r="S20" s="661"/>
      <c r="T20" s="661"/>
      <c r="U20" s="661"/>
      <c r="V20" s="661"/>
      <c r="W20" s="661"/>
      <c r="X20" s="661"/>
      <c r="Y20" s="661"/>
      <c r="Z20" s="661"/>
      <c r="AA20" s="661"/>
      <c r="AB20" s="661"/>
      <c r="AC20" s="661"/>
      <c r="AD20" s="661"/>
      <c r="AE20" s="661"/>
      <c r="AF20" s="661"/>
      <c r="AG20" s="661"/>
      <c r="AH20" s="661"/>
      <c r="AI20" s="661"/>
      <c r="AJ20" s="661"/>
      <c r="AK20" s="661"/>
      <c r="AL20" s="661"/>
      <c r="AM20" s="661"/>
      <c r="AN20" s="661"/>
      <c r="AO20" s="661"/>
      <c r="AP20" s="661"/>
      <c r="AQ20" s="662"/>
      <c r="AR20" s="608"/>
      <c r="AS20" s="609"/>
      <c r="AT20" s="637"/>
      <c r="AU20" s="638"/>
      <c r="AV20" s="638"/>
      <c r="AW20" s="639"/>
      <c r="AX20" s="259"/>
      <c r="AY20" s="259"/>
    </row>
    <row r="21" spans="1:79" ht="15" customHeight="1" x14ac:dyDescent="0.15">
      <c r="A21" s="647"/>
      <c r="B21" s="648"/>
      <c r="C21" s="649"/>
      <c r="D21" s="604" t="s">
        <v>429</v>
      </c>
      <c r="E21" s="604"/>
      <c r="F21" s="604"/>
      <c r="G21" s="604"/>
      <c r="H21" s="604"/>
      <c r="I21" s="604"/>
      <c r="J21" s="604"/>
      <c r="K21" s="604"/>
      <c r="L21" s="604"/>
      <c r="M21" s="604"/>
      <c r="N21" s="604"/>
      <c r="O21" s="604"/>
      <c r="P21" s="604"/>
      <c r="Q21" s="604"/>
      <c r="R21" s="604"/>
      <c r="S21" s="604"/>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5"/>
      <c r="AR21" s="608" t="s">
        <v>430</v>
      </c>
      <c r="AS21" s="609"/>
      <c r="AT21" s="637"/>
      <c r="AU21" s="638"/>
      <c r="AV21" s="638"/>
      <c r="AW21" s="639"/>
      <c r="AX21" s="259"/>
      <c r="AY21" s="259"/>
    </row>
    <row r="22" spans="1:79" ht="15" customHeight="1" thickBot="1" x14ac:dyDescent="0.2">
      <c r="A22" s="650"/>
      <c r="B22" s="651"/>
      <c r="C22" s="652"/>
      <c r="D22" s="606"/>
      <c r="E22" s="606"/>
      <c r="F22" s="606"/>
      <c r="G22" s="606"/>
      <c r="H22" s="606"/>
      <c r="I22" s="606"/>
      <c r="J22" s="606"/>
      <c r="K22" s="606"/>
      <c r="L22" s="606"/>
      <c r="M22" s="606"/>
      <c r="N22" s="606"/>
      <c r="O22" s="606"/>
      <c r="P22" s="606"/>
      <c r="Q22" s="606"/>
      <c r="R22" s="606"/>
      <c r="S22" s="606"/>
      <c r="T22" s="606"/>
      <c r="U22" s="606"/>
      <c r="V22" s="606"/>
      <c r="W22" s="606"/>
      <c r="X22" s="606"/>
      <c r="Y22" s="606"/>
      <c r="Z22" s="606"/>
      <c r="AA22" s="606"/>
      <c r="AB22" s="606"/>
      <c r="AC22" s="606"/>
      <c r="AD22" s="606"/>
      <c r="AE22" s="606"/>
      <c r="AF22" s="606"/>
      <c r="AG22" s="606"/>
      <c r="AH22" s="606"/>
      <c r="AI22" s="606"/>
      <c r="AJ22" s="606"/>
      <c r="AK22" s="606"/>
      <c r="AL22" s="606"/>
      <c r="AM22" s="606"/>
      <c r="AN22" s="606"/>
      <c r="AO22" s="606"/>
      <c r="AP22" s="606"/>
      <c r="AQ22" s="607"/>
      <c r="AR22" s="610"/>
      <c r="AS22" s="611"/>
      <c r="AT22" s="640"/>
      <c r="AU22" s="641"/>
      <c r="AV22" s="641"/>
      <c r="AW22" s="642"/>
      <c r="AX22" s="259"/>
      <c r="AY22" s="259"/>
    </row>
    <row r="23" spans="1:79" ht="15" customHeight="1" x14ac:dyDescent="0.15">
      <c r="A23" s="567"/>
      <c r="B23" s="567"/>
      <c r="C23" s="567"/>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66"/>
      <c r="AS23" s="566"/>
      <c r="AT23" s="572"/>
      <c r="AU23" s="572"/>
      <c r="AV23" s="572"/>
      <c r="AW23" s="572"/>
      <c r="AX23" s="345"/>
      <c r="AY23" s="345"/>
    </row>
    <row r="24" spans="1:79" ht="21.75" customHeight="1" x14ac:dyDescent="0.15">
      <c r="A24" s="628" t="s">
        <v>805</v>
      </c>
      <c r="B24" s="629"/>
      <c r="C24" s="629"/>
      <c r="D24" s="629"/>
      <c r="E24" s="629"/>
      <c r="F24" s="629"/>
      <c r="G24" s="629"/>
      <c r="H24" s="629"/>
      <c r="I24" s="629"/>
      <c r="J24" s="629"/>
      <c r="K24" s="629"/>
      <c r="L24" s="629"/>
      <c r="M24" s="629"/>
      <c r="N24" s="629"/>
      <c r="O24" s="629"/>
      <c r="P24" s="629"/>
      <c r="Q24" s="629"/>
      <c r="R24" s="629"/>
      <c r="S24" s="629"/>
      <c r="T24" s="629"/>
      <c r="U24" s="629"/>
      <c r="V24" s="629"/>
      <c r="W24" s="629"/>
      <c r="X24" s="629"/>
      <c r="Y24" s="629"/>
      <c r="Z24" s="629"/>
      <c r="AA24" s="629"/>
      <c r="AB24" s="629"/>
      <c r="AC24" s="629"/>
      <c r="AD24" s="629"/>
      <c r="AE24" s="629"/>
      <c r="AF24" s="629"/>
      <c r="AG24" s="629"/>
      <c r="AH24" s="629"/>
      <c r="AI24" s="629"/>
      <c r="AJ24" s="629"/>
      <c r="AK24" s="629"/>
      <c r="AL24" s="629"/>
      <c r="AM24" s="629"/>
      <c r="AN24" s="629"/>
      <c r="AO24" s="629"/>
      <c r="AP24" s="629"/>
      <c r="AQ24" s="629"/>
      <c r="AR24" s="629"/>
      <c r="AS24" s="629"/>
      <c r="AT24" s="629"/>
      <c r="AU24" s="629"/>
      <c r="AV24" s="629"/>
      <c r="AW24" s="629"/>
      <c r="AX24" s="259"/>
      <c r="AY24" s="259"/>
      <c r="BZ24" s="473"/>
      <c r="CA24" s="473"/>
    </row>
    <row r="25" spans="1:79" ht="15.75" thickBot="1" x14ac:dyDescent="0.2">
      <c r="A25" s="627" t="s">
        <v>807</v>
      </c>
      <c r="B25" s="627"/>
      <c r="C25" s="627"/>
      <c r="D25" s="627"/>
      <c r="E25" s="627"/>
      <c r="F25" s="627"/>
      <c r="G25" s="627"/>
      <c r="H25" s="627"/>
      <c r="I25" s="627"/>
      <c r="J25" s="627"/>
      <c r="K25" s="627"/>
      <c r="L25" s="627"/>
      <c r="M25" s="627"/>
      <c r="N25" s="627"/>
      <c r="O25" s="627"/>
      <c r="P25" s="627"/>
      <c r="Q25" s="627"/>
      <c r="R25" s="627"/>
      <c r="S25" s="627"/>
      <c r="T25" s="627"/>
      <c r="U25" s="627"/>
      <c r="V25" s="627"/>
      <c r="W25" s="627"/>
      <c r="X25" s="627"/>
      <c r="Y25" s="627"/>
      <c r="Z25" s="627"/>
      <c r="AA25" s="627"/>
      <c r="AB25" s="627"/>
      <c r="AC25" s="627"/>
      <c r="AD25" s="627"/>
      <c r="AE25" s="627"/>
      <c r="AF25" s="627"/>
      <c r="AG25" s="627"/>
      <c r="AH25" s="627"/>
      <c r="AI25" s="627"/>
      <c r="AJ25" s="627"/>
      <c r="AK25" s="627"/>
      <c r="AL25" s="627"/>
      <c r="AM25" s="627"/>
      <c r="AN25" s="627"/>
      <c r="AO25" s="627"/>
      <c r="AP25" s="627"/>
      <c r="AQ25" s="627"/>
      <c r="AR25" s="627"/>
      <c r="AS25" s="627"/>
      <c r="AT25" s="627"/>
      <c r="AU25" s="627"/>
      <c r="AV25" s="627"/>
      <c r="AW25" s="627"/>
      <c r="AX25" s="259"/>
      <c r="AY25" s="259"/>
      <c r="BZ25" s="473"/>
      <c r="CA25" s="473"/>
    </row>
    <row r="26" spans="1:79" ht="15.75" customHeight="1" x14ac:dyDescent="0.15">
      <c r="A26" s="624" t="s">
        <v>762</v>
      </c>
      <c r="B26" s="625"/>
      <c r="C26" s="625"/>
      <c r="D26" s="625"/>
      <c r="E26" s="625"/>
      <c r="F26" s="625"/>
      <c r="G26" s="625"/>
      <c r="H26" s="625"/>
      <c r="I26" s="625"/>
      <c r="J26" s="625"/>
      <c r="K26" s="625"/>
      <c r="L26" s="625"/>
      <c r="M26" s="625"/>
      <c r="N26" s="625"/>
      <c r="O26" s="625"/>
      <c r="P26" s="626"/>
      <c r="R26" s="630" t="s">
        <v>763</v>
      </c>
      <c r="S26" s="631"/>
      <c r="T26" s="631"/>
      <c r="U26" s="631"/>
      <c r="V26" s="631"/>
      <c r="W26" s="631"/>
      <c r="X26" s="631"/>
      <c r="Y26" s="631"/>
      <c r="Z26" s="631"/>
      <c r="AA26" s="631"/>
      <c r="AB26" s="631"/>
      <c r="AC26" s="631"/>
      <c r="AD26" s="631"/>
      <c r="AE26" s="631"/>
      <c r="AF26" s="631"/>
      <c r="AG26" s="631"/>
      <c r="AH26" s="632"/>
      <c r="AI26" s="574"/>
      <c r="AJ26" s="708" t="s">
        <v>766</v>
      </c>
      <c r="AK26" s="709"/>
      <c r="AL26" s="709"/>
      <c r="AM26" s="709"/>
      <c r="AN26" s="709"/>
      <c r="AO26" s="709"/>
      <c r="AP26" s="709"/>
      <c r="AQ26" s="709"/>
      <c r="AR26" s="709"/>
      <c r="AS26" s="709"/>
      <c r="AT26" s="709"/>
      <c r="AU26" s="709"/>
      <c r="AV26" s="709"/>
      <c r="AW26" s="709"/>
      <c r="AX26" s="710"/>
      <c r="AY26" s="576"/>
      <c r="AZ26" s="576"/>
      <c r="BA26" s="576"/>
      <c r="BB26" s="576"/>
      <c r="BC26" s="272"/>
      <c r="BD26" s="272"/>
      <c r="BE26" s="272"/>
      <c r="BF26" s="272"/>
      <c r="BG26" s="272"/>
      <c r="BH26" s="272"/>
      <c r="BZ26" s="473"/>
      <c r="CA26" s="473"/>
    </row>
    <row r="27" spans="1:79" ht="12.95" customHeight="1" x14ac:dyDescent="0.15">
      <c r="A27" s="682" t="s">
        <v>665</v>
      </c>
      <c r="B27" s="683"/>
      <c r="C27" s="683"/>
      <c r="D27" s="683"/>
      <c r="E27" s="683"/>
      <c r="F27" s="683"/>
      <c r="G27" s="683"/>
      <c r="H27" s="683"/>
      <c r="I27" s="620"/>
      <c r="J27" s="620"/>
      <c r="K27" s="620"/>
      <c r="L27" s="620"/>
      <c r="M27" s="620"/>
      <c r="N27" s="620"/>
      <c r="O27" s="620"/>
      <c r="P27" s="622"/>
      <c r="R27" s="700" t="str">
        <f>IF($AT$21=$BL$29,"I-CAP事前調査票","")</f>
        <v/>
      </c>
      <c r="S27" s="701"/>
      <c r="T27" s="701"/>
      <c r="U27" s="701"/>
      <c r="V27" s="701"/>
      <c r="W27" s="701"/>
      <c r="X27" s="701"/>
      <c r="Y27" s="701"/>
      <c r="Z27" s="701"/>
      <c r="AA27" s="704" t="s">
        <v>659</v>
      </c>
      <c r="AB27" s="704"/>
      <c r="AC27" s="704"/>
      <c r="AD27" s="704"/>
      <c r="AE27" s="704"/>
      <c r="AF27" s="704"/>
      <c r="AG27" s="704"/>
      <c r="AH27" s="705"/>
      <c r="AI27" s="573"/>
      <c r="AJ27" s="711"/>
      <c r="AK27" s="712"/>
      <c r="AL27" s="712"/>
      <c r="AM27" s="712"/>
      <c r="AN27" s="712"/>
      <c r="AO27" s="712"/>
      <c r="AP27" s="712"/>
      <c r="AQ27" s="712"/>
      <c r="AR27" s="712"/>
      <c r="AS27" s="712"/>
      <c r="AT27" s="712"/>
      <c r="AU27" s="712"/>
      <c r="AV27" s="712"/>
      <c r="AW27" s="712"/>
      <c r="AX27" s="713"/>
      <c r="AY27" s="576"/>
      <c r="AZ27" s="576"/>
      <c r="BA27" s="576"/>
      <c r="BB27" s="576"/>
      <c r="BC27" s="272"/>
      <c r="BD27" s="272"/>
      <c r="BE27" s="272"/>
      <c r="BF27" s="272"/>
      <c r="BG27" s="272"/>
      <c r="BH27" s="272"/>
      <c r="BZ27" s="473"/>
      <c r="CA27" s="473"/>
    </row>
    <row r="28" spans="1:79" ht="12.95" customHeight="1" x14ac:dyDescent="0.15">
      <c r="A28" s="682"/>
      <c r="B28" s="683"/>
      <c r="C28" s="683"/>
      <c r="D28" s="683"/>
      <c r="E28" s="683"/>
      <c r="F28" s="683"/>
      <c r="G28" s="683"/>
      <c r="H28" s="683"/>
      <c r="I28" s="620"/>
      <c r="J28" s="620"/>
      <c r="K28" s="620"/>
      <c r="L28" s="620"/>
      <c r="M28" s="620"/>
      <c r="N28" s="620"/>
      <c r="O28" s="620"/>
      <c r="P28" s="622"/>
      <c r="R28" s="700"/>
      <c r="S28" s="701"/>
      <c r="T28" s="701"/>
      <c r="U28" s="701"/>
      <c r="V28" s="701"/>
      <c r="W28" s="701"/>
      <c r="X28" s="701"/>
      <c r="Y28" s="701"/>
      <c r="Z28" s="701"/>
      <c r="AA28" s="704"/>
      <c r="AB28" s="704"/>
      <c r="AC28" s="704"/>
      <c r="AD28" s="704"/>
      <c r="AE28" s="704"/>
      <c r="AF28" s="704"/>
      <c r="AG28" s="704"/>
      <c r="AH28" s="705"/>
      <c r="AI28" s="573"/>
      <c r="AJ28" s="711"/>
      <c r="AK28" s="712"/>
      <c r="AL28" s="712"/>
      <c r="AM28" s="712"/>
      <c r="AN28" s="712"/>
      <c r="AO28" s="712"/>
      <c r="AP28" s="712"/>
      <c r="AQ28" s="712"/>
      <c r="AR28" s="712"/>
      <c r="AS28" s="712"/>
      <c r="AT28" s="712"/>
      <c r="AU28" s="712"/>
      <c r="AV28" s="712"/>
      <c r="AW28" s="712"/>
      <c r="AX28" s="713"/>
      <c r="AY28" s="576"/>
      <c r="AZ28" s="576"/>
      <c r="BA28" s="576"/>
      <c r="BB28" s="576"/>
      <c r="BC28" s="272"/>
      <c r="BD28" s="272"/>
      <c r="BE28" s="272"/>
      <c r="BF28" s="272"/>
      <c r="BG28" s="272"/>
      <c r="BH28" s="272"/>
    </row>
    <row r="29" spans="1:79" ht="12.95" customHeight="1" thickBot="1" x14ac:dyDescent="0.2">
      <c r="A29" s="684"/>
      <c r="B29" s="685"/>
      <c r="C29" s="685"/>
      <c r="D29" s="685"/>
      <c r="E29" s="685"/>
      <c r="F29" s="685"/>
      <c r="G29" s="685"/>
      <c r="H29" s="685"/>
      <c r="I29" s="621"/>
      <c r="J29" s="621"/>
      <c r="K29" s="621"/>
      <c r="L29" s="621"/>
      <c r="M29" s="621"/>
      <c r="N29" s="621"/>
      <c r="O29" s="621"/>
      <c r="P29" s="623"/>
      <c r="R29" s="702"/>
      <c r="S29" s="703"/>
      <c r="T29" s="703"/>
      <c r="U29" s="703"/>
      <c r="V29" s="703"/>
      <c r="W29" s="703"/>
      <c r="X29" s="703"/>
      <c r="Y29" s="703"/>
      <c r="Z29" s="703"/>
      <c r="AA29" s="706"/>
      <c r="AB29" s="706"/>
      <c r="AC29" s="706"/>
      <c r="AD29" s="706"/>
      <c r="AE29" s="706"/>
      <c r="AF29" s="706"/>
      <c r="AG29" s="706"/>
      <c r="AH29" s="707"/>
      <c r="AI29" s="573"/>
      <c r="AJ29" s="714"/>
      <c r="AK29" s="715"/>
      <c r="AL29" s="715"/>
      <c r="AM29" s="715"/>
      <c r="AN29" s="715"/>
      <c r="AO29" s="715"/>
      <c r="AP29" s="715"/>
      <c r="AQ29" s="715"/>
      <c r="AR29" s="715"/>
      <c r="AS29" s="715"/>
      <c r="AT29" s="715"/>
      <c r="AU29" s="715"/>
      <c r="AV29" s="715"/>
      <c r="AW29" s="715"/>
      <c r="AX29" s="716"/>
      <c r="AY29" s="576"/>
      <c r="AZ29" s="576"/>
      <c r="BA29" s="576"/>
      <c r="BB29" s="576"/>
      <c r="BC29" s="272"/>
      <c r="BD29" s="272"/>
      <c r="BE29" s="272"/>
      <c r="BF29" s="272"/>
      <c r="BG29" s="272"/>
      <c r="BH29" s="272"/>
      <c r="BL29" s="260" t="s">
        <v>439</v>
      </c>
    </row>
    <row r="30" spans="1:79" ht="12.95" customHeight="1" thickBot="1" x14ac:dyDescent="0.2">
      <c r="A30" s="261"/>
      <c r="B30" s="261"/>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V30" s="259"/>
      <c r="AW30" s="259"/>
      <c r="AY30" s="345"/>
      <c r="BL30" s="273" t="s">
        <v>440</v>
      </c>
    </row>
    <row r="31" spans="1:79" ht="12.95" customHeight="1" x14ac:dyDescent="0.15">
      <c r="A31" s="624" t="s">
        <v>764</v>
      </c>
      <c r="B31" s="625"/>
      <c r="C31" s="625"/>
      <c r="D31" s="625"/>
      <c r="E31" s="625"/>
      <c r="F31" s="625"/>
      <c r="G31" s="625"/>
      <c r="H31" s="625"/>
      <c r="I31" s="625"/>
      <c r="J31" s="625"/>
      <c r="K31" s="625"/>
      <c r="L31" s="625"/>
      <c r="M31" s="625"/>
      <c r="N31" s="625"/>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5"/>
      <c r="AL31" s="625"/>
      <c r="AM31" s="625"/>
      <c r="AN31" s="625"/>
      <c r="AO31" s="625"/>
      <c r="AP31" s="625"/>
      <c r="AQ31" s="625"/>
      <c r="AR31" s="625"/>
      <c r="AS31" s="625"/>
      <c r="AT31" s="625"/>
      <c r="AU31" s="625"/>
      <c r="AV31" s="625"/>
      <c r="AW31" s="626"/>
      <c r="AY31" s="345"/>
      <c r="BL31" s="280"/>
    </row>
    <row r="32" spans="1:79" ht="12.95" customHeight="1" x14ac:dyDescent="0.15">
      <c r="A32" s="612" t="s">
        <v>666</v>
      </c>
      <c r="B32" s="613"/>
      <c r="C32" s="613"/>
      <c r="D32" s="613"/>
      <c r="E32" s="613"/>
      <c r="F32" s="613"/>
      <c r="G32" s="613"/>
      <c r="H32" s="613"/>
      <c r="I32" s="613"/>
      <c r="J32" s="616" t="str">
        <f>IF($AT$11=$BL$29,HYPERLINK("#【当日持参】沢登り計画書!E7","沢登り計画書"),"")</f>
        <v/>
      </c>
      <c r="K32" s="616"/>
      <c r="L32" s="616"/>
      <c r="M32" s="616"/>
      <c r="N32" s="616"/>
      <c r="O32" s="616"/>
      <c r="P32" s="616"/>
      <c r="Q32" s="616"/>
      <c r="R32" s="616"/>
      <c r="S32" s="618" t="str">
        <f>IF($AT$13=$BL$29,HYPERLINK("#【当日持参】登山計画書!E7","登山計画書"),"")</f>
        <v/>
      </c>
      <c r="T32" s="618"/>
      <c r="U32" s="618"/>
      <c r="V32" s="618"/>
      <c r="W32" s="618"/>
      <c r="X32" s="618"/>
      <c r="Y32" s="618"/>
      <c r="Z32" s="618"/>
      <c r="AA32" s="618"/>
      <c r="AB32" s="620" t="str">
        <f>IF($AT$15=$BL$29,HYPERLINK("#【当日持参】ｳｫｰｸﾗﾘｰ計画書!E7","ｳｫｰｸﾗﾘｰ計画書"),"")</f>
        <v/>
      </c>
      <c r="AC32" s="620"/>
      <c r="AD32" s="620"/>
      <c r="AE32" s="620"/>
      <c r="AF32" s="620"/>
      <c r="AG32" s="620"/>
      <c r="AH32" s="620"/>
      <c r="AI32" s="620"/>
      <c r="AJ32" s="620"/>
      <c r="AK32" s="620"/>
      <c r="AL32" s="620"/>
      <c r="AM32" s="620" t="str">
        <f>IF($AT$17=$BL$29,HYPERLINK("#【当日持参】ｵﾘﾝﾃｰﾘﾝｸﾞ計画書!E7","ｵﾘｴﾝﾃｰﾘﾝｸﾞ計画書"),"")</f>
        <v/>
      </c>
      <c r="AN32" s="620"/>
      <c r="AO32" s="620"/>
      <c r="AP32" s="620"/>
      <c r="AQ32" s="620"/>
      <c r="AR32" s="620"/>
      <c r="AS32" s="620"/>
      <c r="AT32" s="620"/>
      <c r="AU32" s="620"/>
      <c r="AV32" s="620"/>
      <c r="AW32" s="622"/>
      <c r="AY32" s="259"/>
      <c r="BF32" s="255"/>
      <c r="BL32" s="280"/>
    </row>
    <row r="33" spans="1:64" ht="12.95" customHeight="1" x14ac:dyDescent="0.15">
      <c r="A33" s="612"/>
      <c r="B33" s="613"/>
      <c r="C33" s="613"/>
      <c r="D33" s="613"/>
      <c r="E33" s="613"/>
      <c r="F33" s="613"/>
      <c r="G33" s="613"/>
      <c r="H33" s="613"/>
      <c r="I33" s="613"/>
      <c r="J33" s="616"/>
      <c r="K33" s="616"/>
      <c r="L33" s="616"/>
      <c r="M33" s="616"/>
      <c r="N33" s="616"/>
      <c r="O33" s="616"/>
      <c r="P33" s="616"/>
      <c r="Q33" s="616"/>
      <c r="R33" s="616"/>
      <c r="S33" s="618"/>
      <c r="T33" s="618"/>
      <c r="U33" s="618"/>
      <c r="V33" s="618"/>
      <c r="W33" s="618"/>
      <c r="X33" s="618"/>
      <c r="Y33" s="618"/>
      <c r="Z33" s="618"/>
      <c r="AA33" s="618"/>
      <c r="AB33" s="620"/>
      <c r="AC33" s="620"/>
      <c r="AD33" s="620"/>
      <c r="AE33" s="620"/>
      <c r="AF33" s="620"/>
      <c r="AG33" s="620"/>
      <c r="AH33" s="620"/>
      <c r="AI33" s="620"/>
      <c r="AJ33" s="620"/>
      <c r="AK33" s="620"/>
      <c r="AL33" s="620"/>
      <c r="AM33" s="620"/>
      <c r="AN33" s="620"/>
      <c r="AO33" s="620"/>
      <c r="AP33" s="620"/>
      <c r="AQ33" s="620"/>
      <c r="AR33" s="620"/>
      <c r="AS33" s="620"/>
      <c r="AT33" s="620"/>
      <c r="AU33" s="620"/>
      <c r="AV33" s="620"/>
      <c r="AW33" s="622"/>
      <c r="AY33" s="259"/>
    </row>
    <row r="34" spans="1:64" ht="12.95" customHeight="1" thickBot="1" x14ac:dyDescent="0.2">
      <c r="A34" s="614"/>
      <c r="B34" s="615"/>
      <c r="C34" s="615"/>
      <c r="D34" s="615"/>
      <c r="E34" s="615"/>
      <c r="F34" s="615"/>
      <c r="G34" s="615"/>
      <c r="H34" s="615"/>
      <c r="I34" s="615"/>
      <c r="J34" s="617"/>
      <c r="K34" s="617"/>
      <c r="L34" s="617"/>
      <c r="M34" s="617"/>
      <c r="N34" s="617"/>
      <c r="O34" s="617"/>
      <c r="P34" s="617"/>
      <c r="Q34" s="617"/>
      <c r="R34" s="617"/>
      <c r="S34" s="619"/>
      <c r="T34" s="619"/>
      <c r="U34" s="619"/>
      <c r="V34" s="619"/>
      <c r="W34" s="619"/>
      <c r="X34" s="619"/>
      <c r="Y34" s="619"/>
      <c r="Z34" s="619"/>
      <c r="AA34" s="619"/>
      <c r="AB34" s="621"/>
      <c r="AC34" s="621"/>
      <c r="AD34" s="621"/>
      <c r="AE34" s="621"/>
      <c r="AF34" s="621"/>
      <c r="AG34" s="621"/>
      <c r="AH34" s="621"/>
      <c r="AI34" s="621"/>
      <c r="AJ34" s="621"/>
      <c r="AK34" s="621"/>
      <c r="AL34" s="621"/>
      <c r="AM34" s="621"/>
      <c r="AN34" s="621"/>
      <c r="AO34" s="621"/>
      <c r="AP34" s="621"/>
      <c r="AQ34" s="621"/>
      <c r="AR34" s="621"/>
      <c r="AS34" s="621"/>
      <c r="AT34" s="621"/>
      <c r="AU34" s="621"/>
      <c r="AV34" s="621"/>
      <c r="AW34" s="623"/>
      <c r="AX34" s="259"/>
    </row>
    <row r="35" spans="1:64" ht="12.95" customHeight="1" x14ac:dyDescent="0.15">
      <c r="A35" s="419"/>
      <c r="B35" s="419"/>
      <c r="C35" s="419"/>
      <c r="D35" s="419"/>
      <c r="E35" s="419"/>
      <c r="F35" s="419"/>
      <c r="G35" s="419"/>
      <c r="AQ35" s="419"/>
      <c r="AR35" s="419"/>
      <c r="AS35" s="419"/>
      <c r="AV35" s="419"/>
      <c r="AW35" s="419"/>
    </row>
    <row r="36" spans="1:64" ht="21.75" customHeight="1" x14ac:dyDescent="0.15">
      <c r="A36" s="628" t="s">
        <v>806</v>
      </c>
      <c r="B36" s="629"/>
      <c r="C36" s="629"/>
      <c r="D36" s="629"/>
      <c r="E36" s="629"/>
      <c r="F36" s="629"/>
      <c r="G36" s="629"/>
      <c r="H36" s="629"/>
      <c r="I36" s="629"/>
      <c r="J36" s="629"/>
      <c r="K36" s="629"/>
      <c r="L36" s="629"/>
      <c r="M36" s="629"/>
      <c r="N36" s="629"/>
      <c r="O36" s="629"/>
      <c r="P36" s="629"/>
      <c r="Q36" s="629"/>
      <c r="R36" s="629"/>
      <c r="S36" s="629"/>
      <c r="T36" s="629"/>
      <c r="U36" s="629"/>
      <c r="V36" s="629"/>
      <c r="W36" s="629"/>
      <c r="X36" s="629"/>
      <c r="Y36" s="629"/>
      <c r="Z36" s="629"/>
      <c r="AA36" s="629"/>
      <c r="AB36" s="629"/>
      <c r="AC36" s="629"/>
      <c r="AD36" s="629"/>
      <c r="AE36" s="629"/>
      <c r="AF36" s="629"/>
      <c r="AG36" s="629"/>
      <c r="AH36" s="629"/>
      <c r="AI36" s="629"/>
      <c r="AJ36" s="629"/>
      <c r="AK36" s="629"/>
      <c r="AL36" s="629"/>
      <c r="AM36" s="629"/>
      <c r="AN36" s="629"/>
      <c r="AO36" s="629"/>
      <c r="AP36" s="629"/>
      <c r="AQ36" s="629"/>
      <c r="AR36" s="629"/>
      <c r="AS36" s="629"/>
      <c r="AT36" s="629"/>
      <c r="AU36" s="629"/>
      <c r="AV36" s="629"/>
      <c r="AW36" s="629"/>
      <c r="AX36" s="345"/>
      <c r="AY36" s="345"/>
    </row>
    <row r="37" spans="1:64" ht="15.75" thickBot="1" x14ac:dyDescent="0.2">
      <c r="A37" s="627" t="s">
        <v>808</v>
      </c>
      <c r="B37" s="627"/>
      <c r="C37" s="627"/>
      <c r="D37" s="627"/>
      <c r="E37" s="627"/>
      <c r="F37" s="627"/>
      <c r="G37" s="627"/>
      <c r="H37" s="627"/>
      <c r="I37" s="627"/>
      <c r="J37" s="627"/>
      <c r="K37" s="627"/>
      <c r="L37" s="627"/>
      <c r="M37" s="627"/>
      <c r="N37" s="627"/>
      <c r="O37" s="627"/>
      <c r="P37" s="627"/>
      <c r="Q37" s="627"/>
      <c r="R37" s="627"/>
      <c r="S37" s="627"/>
      <c r="T37" s="627"/>
      <c r="U37" s="627"/>
      <c r="V37" s="627"/>
      <c r="W37" s="627"/>
      <c r="X37" s="627"/>
      <c r="Y37" s="627"/>
      <c r="Z37" s="627"/>
      <c r="AA37" s="627"/>
      <c r="AB37" s="627"/>
      <c r="AC37" s="627"/>
      <c r="AD37" s="627"/>
      <c r="AE37" s="627"/>
      <c r="AF37" s="627"/>
      <c r="AG37" s="627"/>
      <c r="AH37" s="627"/>
      <c r="AI37" s="627"/>
      <c r="AJ37" s="627"/>
      <c r="AK37" s="627"/>
      <c r="AL37" s="627"/>
      <c r="AM37" s="627"/>
      <c r="AN37" s="627"/>
      <c r="AO37" s="627"/>
      <c r="AP37" s="627"/>
      <c r="AQ37" s="627"/>
      <c r="AR37" s="627"/>
      <c r="AS37" s="627"/>
      <c r="AT37" s="627"/>
      <c r="AU37" s="627"/>
      <c r="AV37" s="627"/>
      <c r="AW37" s="627"/>
      <c r="AX37" s="345"/>
      <c r="AY37" s="345"/>
    </row>
    <row r="38" spans="1:64" ht="14.1" customHeight="1" x14ac:dyDescent="0.15">
      <c r="A38" s="630" t="s">
        <v>762</v>
      </c>
      <c r="B38" s="631"/>
      <c r="C38" s="631"/>
      <c r="D38" s="631"/>
      <c r="E38" s="631"/>
      <c r="F38" s="631"/>
      <c r="G38" s="631"/>
      <c r="H38" s="631"/>
      <c r="I38" s="631"/>
      <c r="J38" s="631"/>
      <c r="K38" s="631"/>
      <c r="L38" s="631"/>
      <c r="M38" s="631"/>
      <c r="N38" s="631"/>
      <c r="O38" s="631"/>
      <c r="P38" s="631"/>
      <c r="Q38" s="631"/>
      <c r="R38" s="631"/>
      <c r="S38" s="631"/>
      <c r="T38" s="632"/>
      <c r="W38" s="630" t="s">
        <v>763</v>
      </c>
      <c r="X38" s="631"/>
      <c r="Y38" s="631"/>
      <c r="Z38" s="631"/>
      <c r="AA38" s="631"/>
      <c r="AB38" s="631"/>
      <c r="AC38" s="631"/>
      <c r="AD38" s="631"/>
      <c r="AE38" s="631"/>
      <c r="AF38" s="631"/>
      <c r="AG38" s="631"/>
      <c r="AH38" s="631"/>
      <c r="AI38" s="631"/>
      <c r="AJ38" s="631"/>
      <c r="AK38" s="631"/>
      <c r="AL38" s="631"/>
      <c r="AM38" s="631"/>
      <c r="AN38" s="631"/>
      <c r="AO38" s="632"/>
      <c r="AP38" s="574"/>
      <c r="AQ38" s="574"/>
      <c r="AR38" s="574"/>
      <c r="BH38" s="574"/>
      <c r="BI38" s="574"/>
      <c r="BJ38" s="574"/>
    </row>
    <row r="39" spans="1:64" ht="12.95" customHeight="1" x14ac:dyDescent="0.15">
      <c r="A39" s="717" t="str">
        <f>IF(OR(AT7=BL29,AT19=BL29),HYPERLINK("#【2ヵ月前】食事・教材注文書!J11","食事注文書"),"")</f>
        <v/>
      </c>
      <c r="B39" s="620"/>
      <c r="C39" s="620"/>
      <c r="D39" s="620"/>
      <c r="E39" s="620"/>
      <c r="F39" s="620"/>
      <c r="G39" s="620"/>
      <c r="H39" s="620"/>
      <c r="I39" s="723" t="str">
        <f>IF(OR(AT7=BL29,AT19=BL29),"←","")</f>
        <v/>
      </c>
      <c r="J39" s="725" t="str">
        <f>IF(OR(AT7=BL29,AT19=BL29),"直接レストランへ提出","")</f>
        <v/>
      </c>
      <c r="K39" s="725"/>
      <c r="L39" s="725"/>
      <c r="M39" s="725"/>
      <c r="N39" s="725"/>
      <c r="O39" s="725"/>
      <c r="P39" s="725"/>
      <c r="Q39" s="725"/>
      <c r="R39" s="725"/>
      <c r="S39" s="725"/>
      <c r="T39" s="726"/>
      <c r="W39" s="719" t="str">
        <f>IF($AT$9=$BL$29,HYPERLINK("https://isahaya.niye.go.jp/download/","アレルギー事前調査票"),"")</f>
        <v/>
      </c>
      <c r="X39" s="720"/>
      <c r="Y39" s="720"/>
      <c r="Z39" s="720"/>
      <c r="AA39" s="720"/>
      <c r="AB39" s="720"/>
      <c r="AC39" s="723" t="str">
        <f>IF(AT9=BL29,"←","")</f>
        <v/>
      </c>
      <c r="AD39" s="729" t="str">
        <f>IF($AT$9=$BL$29,"(外部ﾘﾝｸ)HPから別途様式をダウンロードしご記入の上、直接レストランへ提出","")</f>
        <v/>
      </c>
      <c r="AE39" s="729"/>
      <c r="AF39" s="729"/>
      <c r="AG39" s="729"/>
      <c r="AH39" s="729"/>
      <c r="AI39" s="729"/>
      <c r="AJ39" s="729"/>
      <c r="AK39" s="729"/>
      <c r="AL39" s="729"/>
      <c r="AM39" s="729"/>
      <c r="AN39" s="729"/>
      <c r="AO39" s="730"/>
      <c r="AP39" s="575"/>
      <c r="AQ39" s="575"/>
      <c r="AR39" s="575"/>
      <c r="BH39" s="573"/>
      <c r="BI39" s="573"/>
      <c r="BJ39" s="573"/>
    </row>
    <row r="40" spans="1:64" ht="12.95" customHeight="1" x14ac:dyDescent="0.15">
      <c r="A40" s="717"/>
      <c r="B40" s="620"/>
      <c r="C40" s="620"/>
      <c r="D40" s="620"/>
      <c r="E40" s="620"/>
      <c r="F40" s="620"/>
      <c r="G40" s="620"/>
      <c r="H40" s="620"/>
      <c r="I40" s="723"/>
      <c r="J40" s="725"/>
      <c r="K40" s="725"/>
      <c r="L40" s="725"/>
      <c r="M40" s="725"/>
      <c r="N40" s="725"/>
      <c r="O40" s="725"/>
      <c r="P40" s="725"/>
      <c r="Q40" s="725"/>
      <c r="R40" s="725"/>
      <c r="S40" s="725"/>
      <c r="T40" s="726"/>
      <c r="W40" s="719"/>
      <c r="X40" s="720"/>
      <c r="Y40" s="720"/>
      <c r="Z40" s="720"/>
      <c r="AA40" s="720"/>
      <c r="AB40" s="720"/>
      <c r="AC40" s="723"/>
      <c r="AD40" s="729"/>
      <c r="AE40" s="729"/>
      <c r="AF40" s="729"/>
      <c r="AG40" s="729"/>
      <c r="AH40" s="729"/>
      <c r="AI40" s="729"/>
      <c r="AJ40" s="729"/>
      <c r="AK40" s="729"/>
      <c r="AL40" s="729"/>
      <c r="AM40" s="729"/>
      <c r="AN40" s="729"/>
      <c r="AO40" s="730"/>
      <c r="AP40" s="575"/>
      <c r="AQ40" s="575"/>
      <c r="AR40" s="575"/>
      <c r="BH40" s="573"/>
      <c r="BI40" s="573"/>
      <c r="BJ40" s="573"/>
    </row>
    <row r="41" spans="1:64" ht="12.95" customHeight="1" thickBot="1" x14ac:dyDescent="0.2">
      <c r="A41" s="718"/>
      <c r="B41" s="621"/>
      <c r="C41" s="621"/>
      <c r="D41" s="621"/>
      <c r="E41" s="621"/>
      <c r="F41" s="621"/>
      <c r="G41" s="621"/>
      <c r="H41" s="621"/>
      <c r="I41" s="724"/>
      <c r="J41" s="727"/>
      <c r="K41" s="727"/>
      <c r="L41" s="727"/>
      <c r="M41" s="727"/>
      <c r="N41" s="727"/>
      <c r="O41" s="727"/>
      <c r="P41" s="727"/>
      <c r="Q41" s="727"/>
      <c r="R41" s="727"/>
      <c r="S41" s="727"/>
      <c r="T41" s="728"/>
      <c r="W41" s="721"/>
      <c r="X41" s="722"/>
      <c r="Y41" s="722"/>
      <c r="Z41" s="722"/>
      <c r="AA41" s="722"/>
      <c r="AB41" s="722"/>
      <c r="AC41" s="724"/>
      <c r="AD41" s="731"/>
      <c r="AE41" s="731"/>
      <c r="AF41" s="731"/>
      <c r="AG41" s="731"/>
      <c r="AH41" s="731"/>
      <c r="AI41" s="731"/>
      <c r="AJ41" s="731"/>
      <c r="AK41" s="731"/>
      <c r="AL41" s="731"/>
      <c r="AM41" s="731"/>
      <c r="AN41" s="731"/>
      <c r="AO41" s="732"/>
      <c r="AP41" s="575"/>
      <c r="AQ41" s="575"/>
      <c r="AR41" s="575"/>
      <c r="BH41" s="573"/>
      <c r="BI41" s="573"/>
      <c r="BJ41" s="573"/>
      <c r="BL41" s="260"/>
    </row>
    <row r="42" spans="1:64" ht="12.95" customHeight="1" x14ac:dyDescent="0.15">
      <c r="A42" s="565"/>
      <c r="B42" s="565"/>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c r="AK42" s="345"/>
      <c r="AL42" s="345"/>
      <c r="AM42" s="345"/>
      <c r="AN42" s="345"/>
      <c r="AO42" s="345"/>
      <c r="AP42" s="345"/>
      <c r="AQ42" s="345"/>
      <c r="AR42" s="345"/>
      <c r="AS42" s="345"/>
      <c r="AV42" s="345"/>
      <c r="AW42" s="345"/>
      <c r="AY42" s="345"/>
      <c r="BL42" s="273"/>
    </row>
    <row r="43" spans="1:64" ht="15" x14ac:dyDescent="0.15">
      <c r="A43" s="543" t="s">
        <v>823</v>
      </c>
      <c r="B43" s="472"/>
      <c r="C43" s="472"/>
      <c r="D43" s="472"/>
      <c r="E43" s="472"/>
      <c r="F43" s="472"/>
      <c r="G43" s="472"/>
      <c r="H43" s="472"/>
      <c r="I43" s="472"/>
      <c r="J43" s="472"/>
      <c r="K43" s="472"/>
      <c r="L43" s="472"/>
      <c r="M43" s="472"/>
      <c r="N43" s="473"/>
      <c r="O43" s="473"/>
      <c r="P43" s="473"/>
      <c r="Q43" s="473"/>
      <c r="R43" s="473"/>
      <c r="S43" s="473"/>
      <c r="T43" s="473"/>
      <c r="U43" s="473"/>
      <c r="V43" s="473"/>
      <c r="W43" s="473"/>
      <c r="X43" s="473"/>
      <c r="Y43" s="473"/>
      <c r="Z43" s="473"/>
      <c r="AA43" s="473"/>
      <c r="AB43" s="473"/>
      <c r="AC43" s="473"/>
      <c r="AD43" s="473"/>
      <c r="AE43" s="577"/>
      <c r="AF43" s="577"/>
      <c r="AG43" s="577"/>
      <c r="AH43" s="577"/>
      <c r="AI43" s="272"/>
      <c r="AJ43" s="272"/>
      <c r="AK43" s="272"/>
      <c r="AL43" s="272"/>
      <c r="AM43" s="272"/>
      <c r="AN43" s="272"/>
      <c r="AO43" s="272"/>
      <c r="AP43" s="272"/>
      <c r="AQ43" s="272"/>
      <c r="AR43" s="272"/>
      <c r="AS43" s="272"/>
      <c r="AT43" s="272"/>
      <c r="AU43" s="272"/>
      <c r="AV43" s="272"/>
      <c r="AW43" s="272"/>
      <c r="AX43" s="272"/>
    </row>
    <row r="44" spans="1:64" ht="15.75" thickBot="1" x14ac:dyDescent="0.2">
      <c r="A44" s="578" t="s">
        <v>809</v>
      </c>
      <c r="B44" s="472"/>
      <c r="C44" s="472"/>
      <c r="D44" s="472"/>
      <c r="E44" s="472"/>
      <c r="F44" s="472"/>
      <c r="G44" s="472"/>
      <c r="H44" s="472"/>
      <c r="I44" s="472"/>
      <c r="J44" s="472"/>
      <c r="K44" s="472"/>
      <c r="L44" s="472"/>
      <c r="M44" s="472"/>
      <c r="N44" s="473"/>
      <c r="O44" s="473"/>
      <c r="P44" s="473"/>
      <c r="Q44" s="473"/>
      <c r="R44" s="473"/>
      <c r="S44" s="473"/>
      <c r="T44" s="473"/>
      <c r="U44" s="473"/>
      <c r="V44" s="473"/>
      <c r="W44" s="473"/>
      <c r="X44" s="473"/>
      <c r="Y44" s="473"/>
      <c r="Z44" s="578" t="s">
        <v>811</v>
      </c>
      <c r="AB44" s="472"/>
      <c r="AC44" s="472"/>
      <c r="AD44" s="472"/>
      <c r="AE44" s="472"/>
      <c r="AF44" s="472"/>
      <c r="AG44" s="472"/>
      <c r="AH44" s="472"/>
      <c r="AI44" s="472"/>
      <c r="AJ44" s="472"/>
      <c r="AK44" s="472"/>
      <c r="AL44" s="472"/>
      <c r="AM44" s="472"/>
      <c r="AN44" s="473"/>
      <c r="AO44" s="473"/>
      <c r="AP44" s="473"/>
      <c r="AQ44" s="473"/>
      <c r="AR44" s="473"/>
      <c r="AS44" s="473"/>
      <c r="AT44" s="473"/>
      <c r="AU44" s="473"/>
      <c r="AV44" s="473"/>
      <c r="AW44" s="473"/>
      <c r="AX44" s="473"/>
    </row>
    <row r="45" spans="1:64" ht="15.95" customHeight="1" x14ac:dyDescent="0.15">
      <c r="A45" s="733" t="s">
        <v>649</v>
      </c>
      <c r="B45" s="734"/>
      <c r="C45" s="734"/>
      <c r="D45" s="734"/>
      <c r="E45" s="734"/>
      <c r="F45" s="474" t="s">
        <v>46</v>
      </c>
      <c r="G45" s="585" t="s">
        <v>654</v>
      </c>
      <c r="H45" s="579"/>
      <c r="I45" s="579"/>
      <c r="J45" s="579"/>
      <c r="K45" s="579"/>
      <c r="L45" s="579"/>
      <c r="M45" s="579"/>
      <c r="N45" s="579"/>
      <c r="O45" s="579"/>
      <c r="P45" s="579"/>
      <c r="Q45" s="579"/>
      <c r="R45" s="579"/>
      <c r="S45" s="579"/>
      <c r="T45" s="579"/>
      <c r="U45" s="579"/>
      <c r="V45" s="579"/>
      <c r="W45" s="579"/>
      <c r="X45" s="580"/>
      <c r="Y45" s="586"/>
      <c r="Z45" s="582"/>
      <c r="AA45" s="733" t="s">
        <v>649</v>
      </c>
      <c r="AB45" s="734"/>
      <c r="AC45" s="734"/>
      <c r="AD45" s="734"/>
      <c r="AE45" s="734"/>
      <c r="AF45" s="474" t="s">
        <v>46</v>
      </c>
      <c r="AG45" s="585" t="s">
        <v>810</v>
      </c>
      <c r="AH45" s="579"/>
      <c r="AI45" s="579"/>
      <c r="AJ45" s="579"/>
      <c r="AK45" s="579"/>
      <c r="AL45" s="579"/>
      <c r="AM45" s="579"/>
      <c r="AN45" s="579"/>
      <c r="AO45" s="579"/>
      <c r="AP45" s="579"/>
      <c r="AQ45" s="579"/>
      <c r="AR45" s="579"/>
      <c r="AS45" s="579"/>
      <c r="AT45" s="579"/>
      <c r="AU45" s="579"/>
      <c r="AV45" s="579"/>
      <c r="AW45" s="579"/>
      <c r="AX45" s="580"/>
    </row>
    <row r="46" spans="1:64" ht="15.95" customHeight="1" x14ac:dyDescent="0.15">
      <c r="A46" s="735" t="s">
        <v>650</v>
      </c>
      <c r="B46" s="736"/>
      <c r="C46" s="736"/>
      <c r="D46" s="736"/>
      <c r="E46" s="736"/>
      <c r="F46" s="475" t="s">
        <v>46</v>
      </c>
      <c r="G46" s="586" t="s">
        <v>652</v>
      </c>
      <c r="H46" s="581"/>
      <c r="I46" s="581"/>
      <c r="J46" s="581"/>
      <c r="K46" s="581"/>
      <c r="L46" s="581"/>
      <c r="M46" s="581"/>
      <c r="N46" s="581"/>
      <c r="O46" s="581"/>
      <c r="P46" s="581"/>
      <c r="Q46" s="581"/>
      <c r="R46" s="581"/>
      <c r="S46" s="581"/>
      <c r="T46" s="581"/>
      <c r="U46" s="581"/>
      <c r="V46" s="581"/>
      <c r="W46" s="581"/>
      <c r="X46" s="582"/>
      <c r="Y46" s="586"/>
      <c r="Z46" s="582"/>
      <c r="AA46" s="735" t="s">
        <v>650</v>
      </c>
      <c r="AB46" s="736"/>
      <c r="AC46" s="736"/>
      <c r="AD46" s="736"/>
      <c r="AE46" s="736"/>
      <c r="AF46" s="475" t="s">
        <v>46</v>
      </c>
      <c r="AG46" s="586" t="s">
        <v>813</v>
      </c>
      <c r="AH46" s="581"/>
      <c r="AI46" s="581"/>
      <c r="AJ46" s="581"/>
      <c r="AK46" s="581"/>
      <c r="AL46" s="581"/>
      <c r="AM46" s="581"/>
      <c r="AN46" s="581"/>
      <c r="AO46" s="581"/>
      <c r="AP46" s="581"/>
      <c r="AQ46" s="581"/>
      <c r="AR46" s="581"/>
      <c r="AS46" s="581"/>
      <c r="AT46" s="581"/>
      <c r="AU46" s="581"/>
      <c r="AV46" s="581"/>
      <c r="AW46" s="581"/>
      <c r="AX46" s="582"/>
    </row>
    <row r="47" spans="1:64" ht="20.100000000000001" customHeight="1" thickBot="1" x14ac:dyDescent="0.2">
      <c r="A47" s="737" t="s">
        <v>651</v>
      </c>
      <c r="B47" s="738"/>
      <c r="C47" s="738"/>
      <c r="D47" s="738"/>
      <c r="E47" s="738"/>
      <c r="F47" s="476" t="s">
        <v>46</v>
      </c>
      <c r="G47" s="587" t="s">
        <v>653</v>
      </c>
      <c r="H47" s="583"/>
      <c r="I47" s="583"/>
      <c r="J47" s="583"/>
      <c r="K47" s="583"/>
      <c r="L47" s="583"/>
      <c r="M47" s="583"/>
      <c r="N47" s="583"/>
      <c r="O47" s="583"/>
      <c r="P47" s="583"/>
      <c r="Q47" s="583"/>
      <c r="R47" s="583"/>
      <c r="S47" s="583"/>
      <c r="T47" s="583"/>
      <c r="U47" s="583"/>
      <c r="V47" s="583"/>
      <c r="W47" s="583"/>
      <c r="X47" s="584"/>
      <c r="Y47" s="588"/>
      <c r="Z47" s="589"/>
      <c r="AA47" s="737" t="s">
        <v>651</v>
      </c>
      <c r="AB47" s="738"/>
      <c r="AC47" s="738"/>
      <c r="AD47" s="738"/>
      <c r="AE47" s="738"/>
      <c r="AF47" s="476" t="s">
        <v>46</v>
      </c>
      <c r="AG47" s="587" t="s">
        <v>812</v>
      </c>
      <c r="AH47" s="583"/>
      <c r="AI47" s="583"/>
      <c r="AJ47" s="583"/>
      <c r="AK47" s="583"/>
      <c r="AL47" s="583"/>
      <c r="AM47" s="583"/>
      <c r="AN47" s="583"/>
      <c r="AO47" s="583"/>
      <c r="AP47" s="583"/>
      <c r="AQ47" s="583"/>
      <c r="AR47" s="583"/>
      <c r="AS47" s="583"/>
      <c r="AT47" s="583"/>
      <c r="AU47" s="583"/>
      <c r="AV47" s="583"/>
      <c r="AW47" s="583"/>
      <c r="AX47" s="584"/>
      <c r="BA47" s="345"/>
      <c r="BB47" s="345"/>
      <c r="BC47" s="345"/>
      <c r="BD47" s="345"/>
    </row>
    <row r="48" spans="1:64" ht="12.95" customHeight="1" x14ac:dyDescent="0.15">
      <c r="A48" s="469"/>
      <c r="AE48" s="272"/>
      <c r="AF48" s="272"/>
      <c r="AG48" s="272"/>
      <c r="AH48" s="272"/>
      <c r="AI48" s="272"/>
      <c r="AJ48" s="272"/>
      <c r="AK48" s="272"/>
      <c r="AL48" s="272"/>
      <c r="AM48" s="272"/>
      <c r="AN48" s="272"/>
      <c r="AO48" s="272"/>
      <c r="AP48" s="272"/>
      <c r="AQ48" s="272"/>
      <c r="AR48" s="272"/>
      <c r="AS48" s="272"/>
      <c r="AT48" s="272"/>
      <c r="AU48" s="272"/>
      <c r="AV48" s="272"/>
      <c r="AW48" s="272"/>
      <c r="AX48" s="272"/>
      <c r="BA48" s="345"/>
      <c r="BB48" s="345"/>
      <c r="BC48" s="345"/>
      <c r="BD48" s="345"/>
    </row>
    <row r="49" spans="31:50" ht="14.1" customHeight="1" x14ac:dyDescent="0.15">
      <c r="AE49" s="272"/>
      <c r="AF49" s="272"/>
      <c r="AG49" s="272"/>
      <c r="AH49" s="272"/>
      <c r="AI49" s="272"/>
      <c r="AJ49" s="272"/>
      <c r="AK49" s="272"/>
      <c r="AL49" s="272"/>
      <c r="AM49" s="272"/>
      <c r="AN49" s="272"/>
      <c r="AO49" s="272"/>
      <c r="AP49" s="272"/>
      <c r="AQ49" s="272"/>
      <c r="AR49" s="272"/>
      <c r="AS49" s="272"/>
      <c r="AT49" s="272"/>
      <c r="AU49" s="272"/>
      <c r="AV49" s="272"/>
      <c r="AW49" s="272"/>
      <c r="AX49" s="272"/>
    </row>
    <row r="50" spans="31:50" ht="14.1" customHeight="1" x14ac:dyDescent="0.15"/>
    <row r="51" spans="31:50" ht="14.1" customHeight="1" x14ac:dyDescent="0.15"/>
    <row r="52" spans="31:50" ht="14.1" customHeight="1" x14ac:dyDescent="0.15"/>
    <row r="53" spans="31:50" ht="14.1" customHeight="1" x14ac:dyDescent="0.15"/>
    <row r="54" spans="31:50" ht="14.1" customHeight="1" x14ac:dyDescent="0.15"/>
    <row r="55" spans="31:50" ht="14.1" customHeight="1" x14ac:dyDescent="0.15"/>
    <row r="56" spans="31:50" ht="14.1" customHeight="1" x14ac:dyDescent="0.15"/>
    <row r="57" spans="31:50" ht="14.1" customHeight="1" x14ac:dyDescent="0.15"/>
    <row r="58" spans="31:50" ht="14.1" customHeight="1" x14ac:dyDescent="0.15"/>
    <row r="59" spans="31:50" ht="14.1" customHeight="1" x14ac:dyDescent="0.15"/>
  </sheetData>
  <mergeCells count="63">
    <mergeCell ref="A45:E45"/>
    <mergeCell ref="A46:E46"/>
    <mergeCell ref="A47:E47"/>
    <mergeCell ref="AA45:AE45"/>
    <mergeCell ref="AA46:AE46"/>
    <mergeCell ref="AA47:AE47"/>
    <mergeCell ref="A36:AW36"/>
    <mergeCell ref="R27:Z29"/>
    <mergeCell ref="AA27:AH29"/>
    <mergeCell ref="AJ26:AX29"/>
    <mergeCell ref="A39:H41"/>
    <mergeCell ref="W39:AB41"/>
    <mergeCell ref="AC39:AC41"/>
    <mergeCell ref="I39:I41"/>
    <mergeCell ref="A38:T38"/>
    <mergeCell ref="J39:T41"/>
    <mergeCell ref="W38:AO38"/>
    <mergeCell ref="AD39:AO41"/>
    <mergeCell ref="A3:AY4"/>
    <mergeCell ref="A27:H29"/>
    <mergeCell ref="A37:AW37"/>
    <mergeCell ref="A1:AY2"/>
    <mergeCell ref="A7:C10"/>
    <mergeCell ref="A11:C18"/>
    <mergeCell ref="AR17:AS18"/>
    <mergeCell ref="AT17:AW18"/>
    <mergeCell ref="AR7:AS8"/>
    <mergeCell ref="AR9:AS10"/>
    <mergeCell ref="AR11:AS12"/>
    <mergeCell ref="AR13:AS14"/>
    <mergeCell ref="AT15:AW16"/>
    <mergeCell ref="AF17:AQ18"/>
    <mergeCell ref="AT13:AW14"/>
    <mergeCell ref="AF13:AQ14"/>
    <mergeCell ref="AF15:AQ16"/>
    <mergeCell ref="A6:AS6"/>
    <mergeCell ref="AT19:AW20"/>
    <mergeCell ref="AT21:AW22"/>
    <mergeCell ref="AT6:AW6"/>
    <mergeCell ref="A19:C22"/>
    <mergeCell ref="AT7:AW8"/>
    <mergeCell ref="AT9:AW10"/>
    <mergeCell ref="AT11:AW12"/>
    <mergeCell ref="D19:AQ20"/>
    <mergeCell ref="AR19:AS20"/>
    <mergeCell ref="D11:AE18"/>
    <mergeCell ref="AR15:AS16"/>
    <mergeCell ref="D7:AQ8"/>
    <mergeCell ref="D9:AQ10"/>
    <mergeCell ref="AF11:AQ12"/>
    <mergeCell ref="D21:AQ22"/>
    <mergeCell ref="AR21:AS22"/>
    <mergeCell ref="A32:I34"/>
    <mergeCell ref="J32:R34"/>
    <mergeCell ref="S32:AA34"/>
    <mergeCell ref="AB32:AL34"/>
    <mergeCell ref="AM32:AW34"/>
    <mergeCell ref="A31:AW31"/>
    <mergeCell ref="A26:P26"/>
    <mergeCell ref="I27:P29"/>
    <mergeCell ref="A25:AW25"/>
    <mergeCell ref="A24:AW24"/>
    <mergeCell ref="R26:AH26"/>
  </mergeCells>
  <phoneticPr fontId="7"/>
  <conditionalFormatting sqref="A39">
    <cfRule type="expression" dxfId="279" priority="1">
      <formula>OR($AT$7=$BL$29,$AT$19=$BL$29)</formula>
    </cfRule>
  </conditionalFormatting>
  <conditionalFormatting sqref="J32">
    <cfRule type="expression" dxfId="278" priority="1257">
      <formula>$AT$11=$BL$29</formula>
    </cfRule>
  </conditionalFormatting>
  <conditionalFormatting sqref="R27">
    <cfRule type="expression" dxfId="277" priority="2">
      <formula>$AT$21=$BL$29</formula>
    </cfRule>
  </conditionalFormatting>
  <conditionalFormatting sqref="S32">
    <cfRule type="expression" dxfId="276" priority="1258">
      <formula>$AT$13=$BL$29</formula>
    </cfRule>
  </conditionalFormatting>
  <conditionalFormatting sqref="W39:AB41">
    <cfRule type="expression" dxfId="275" priority="4">
      <formula>$AT$9=$BL$29</formula>
    </cfRule>
  </conditionalFormatting>
  <conditionalFormatting sqref="AB32">
    <cfRule type="expression" dxfId="274" priority="1259">
      <formula>$AT$15=$BL$29</formula>
    </cfRule>
  </conditionalFormatting>
  <conditionalFormatting sqref="AM32">
    <cfRule type="expression" dxfId="273" priority="1260">
      <formula>$AT$17=$BL$29</formula>
    </cfRule>
  </conditionalFormatting>
  <dataValidations count="1">
    <dataValidation type="list" allowBlank="1" showInputMessage="1" showErrorMessage="1" sqref="AT21 AT7 AT9 AT11 AT13 AT15 AT17 AT19" xr:uid="{0D95B206-541F-4CEA-A0E3-C11CB4733647}">
      <formula1>$BL$29:$BL$30</formula1>
    </dataValidation>
  </dataValidations>
  <hyperlinks>
    <hyperlink ref="A32:G34" location="⑥【当日持参】利用団体名簿!A1" display="⑥利用団体名簿" xr:uid="{EA4C944A-7B9E-444B-9E7E-6F695A749A6B}"/>
    <hyperlink ref="A27:H29" location="【2ヵ月前】活動ﾌﾟﾛｸﾞﾗﾑ!A1" display="活動プログラム" xr:uid="{665424C8-87AD-4212-A823-C22066473D0D}"/>
    <hyperlink ref="A32:I34" location="【当日持参】利用団体名簿!A1" display="利用団体名簿" xr:uid="{E57ED08A-EFF9-4F1F-A272-B5B009560070}"/>
    <hyperlink ref="AJ29:BB29" r:id="rId1" display="『特別な配慮が必要な子ども向け団体』や『要保護・準要保護の生徒がいる学校団体』等には減免制度があります。詳細は自然の家ホームページ掲載の「宿泊利用料金表」をご確認ください。" xr:uid="{8F541C72-575A-40FE-B0B4-C04C846F67CB}"/>
    <hyperlink ref="R27:Z29" location="'【20日前】I-CAP事前調査票'!A1" display="'【20日前】I-CAP事前調査票'!A1" xr:uid="{D191F0DD-3760-4583-9844-BE46E01E4289}"/>
    <hyperlink ref="AA27:AH29" location="【20日前】利用団体カード!A1" display="利用団体カード" xr:uid="{57690559-B9AF-4A4F-B9F6-D64FC3721941}"/>
    <hyperlink ref="G47" r:id="rId2" xr:uid="{15D98F75-C1C0-4D98-B18E-47654AFC1F45}"/>
  </hyperlinks>
  <printOptions horizontalCentered="1"/>
  <pageMargins left="0.39370078740157483" right="0.39370078740157483" top="0.39370078740157483" bottom="0.39370078740157483" header="0.19685039370078741" footer="0.19685039370078741"/>
  <pageSetup paperSize="9"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1C91B-8FC5-4C34-9EEB-C6939123DFAA}">
  <sheetPr codeName="Sheet9">
    <tabColor theme="8" tint="0.39997558519241921"/>
    <pageSetUpPr fitToPage="1"/>
  </sheetPr>
  <dimension ref="A1:Z35"/>
  <sheetViews>
    <sheetView showZeros="0" view="pageBreakPreview" zoomScaleNormal="100" zoomScaleSheetLayoutView="100" workbookViewId="0">
      <selection activeCell="E7" sqref="E7"/>
    </sheetView>
  </sheetViews>
  <sheetFormatPr defaultRowHeight="13.5" x14ac:dyDescent="0.15"/>
  <cols>
    <col min="1" max="1" width="9.5" bestFit="1" customWidth="1"/>
    <col min="2" max="2" width="6.125" bestFit="1" customWidth="1"/>
    <col min="3" max="3" width="7.75" customWidth="1"/>
    <col min="4" max="5" width="5.5" bestFit="1" customWidth="1"/>
    <col min="6" max="6" width="10.5" bestFit="1" customWidth="1"/>
    <col min="7" max="7" width="6.5" customWidth="1"/>
    <col min="8" max="8" width="7.5" bestFit="1" customWidth="1"/>
    <col min="9" max="9" width="5.5" bestFit="1" customWidth="1"/>
    <col min="10" max="10" width="7.75" customWidth="1"/>
    <col min="11" max="11" width="6.125" bestFit="1" customWidth="1"/>
    <col min="12" max="13" width="6.75" customWidth="1"/>
    <col min="14" max="15" width="7.75" customWidth="1"/>
    <col min="17" max="17" width="16" hidden="1" customWidth="1"/>
    <col min="18" max="19" width="7.375" hidden="1" customWidth="1"/>
    <col min="20" max="20" width="15.125" hidden="1" customWidth="1"/>
    <col min="21" max="21" width="7.625" hidden="1" customWidth="1"/>
    <col min="22" max="23" width="8.5" hidden="1" customWidth="1"/>
    <col min="24" max="24" width="0" hidden="1" customWidth="1"/>
  </cols>
  <sheetData>
    <row r="1" spans="1:26" ht="14.45" customHeight="1" x14ac:dyDescent="0.15">
      <c r="A1" s="1879" t="s">
        <v>169</v>
      </c>
      <c r="B1" s="1879"/>
      <c r="C1" s="1879"/>
      <c r="D1" s="1879"/>
      <c r="E1" s="1879"/>
      <c r="F1" s="1879"/>
      <c r="G1" s="1879"/>
      <c r="H1" s="1879"/>
      <c r="I1" s="1879"/>
      <c r="J1" s="1879"/>
      <c r="K1" s="1879"/>
      <c r="L1" s="1879"/>
      <c r="M1" s="1879"/>
      <c r="N1" s="1879"/>
      <c r="O1" s="1879"/>
    </row>
    <row r="2" spans="1:26" ht="14.45" customHeight="1" x14ac:dyDescent="0.15">
      <c r="A2" s="1879"/>
      <c r="B2" s="1879"/>
      <c r="C2" s="1879"/>
      <c r="D2" s="1879"/>
      <c r="E2" s="1879"/>
      <c r="F2" s="1879"/>
      <c r="G2" s="1879"/>
      <c r="H2" s="1879"/>
      <c r="I2" s="1879"/>
      <c r="J2" s="1879"/>
      <c r="K2" s="1879"/>
      <c r="L2" s="1879"/>
      <c r="M2" s="1879"/>
      <c r="N2" s="1879"/>
      <c r="O2" s="1879"/>
    </row>
    <row r="3" spans="1:26" ht="14.45" customHeight="1" x14ac:dyDescent="0.15">
      <c r="A3" s="1879"/>
      <c r="B3" s="1879"/>
      <c r="C3" s="1879"/>
      <c r="D3" s="1879"/>
      <c r="E3" s="1879"/>
      <c r="F3" s="1879"/>
      <c r="G3" s="1879"/>
      <c r="H3" s="1879"/>
      <c r="I3" s="1879"/>
      <c r="J3" s="1879"/>
      <c r="K3" s="1879"/>
      <c r="L3" s="1879"/>
      <c r="M3" s="1879"/>
      <c r="N3" s="1879"/>
      <c r="O3" s="1879"/>
    </row>
    <row r="4" spans="1:26" ht="14.45" customHeight="1" x14ac:dyDescent="0.15">
      <c r="A4" s="10"/>
      <c r="B4" s="10"/>
      <c r="C4" s="10"/>
      <c r="D4" s="10"/>
      <c r="E4" s="10"/>
      <c r="F4" s="10"/>
      <c r="G4" s="10"/>
      <c r="H4" s="10"/>
      <c r="I4" s="10"/>
      <c r="J4" s="10"/>
      <c r="K4" s="10"/>
      <c r="L4" s="10"/>
      <c r="M4" s="10"/>
      <c r="N4" s="10"/>
      <c r="O4" s="10"/>
    </row>
    <row r="5" spans="1:26" ht="20.45" customHeight="1" thickBot="1" x14ac:dyDescent="0.2">
      <c r="A5" s="1883"/>
      <c r="B5" s="1883"/>
      <c r="C5" s="1883"/>
      <c r="D5" s="1883"/>
      <c r="E5" s="1883"/>
      <c r="F5" s="1883"/>
      <c r="G5" s="1883"/>
      <c r="H5" s="1883"/>
      <c r="I5" s="1883"/>
      <c r="J5" s="1883"/>
      <c r="K5" s="1883"/>
      <c r="L5" s="1883"/>
      <c r="M5" s="1883"/>
      <c r="N5" s="1883"/>
      <c r="O5" s="1883"/>
    </row>
    <row r="6" spans="1:26" ht="25.15" customHeight="1" thickBot="1" x14ac:dyDescent="0.2">
      <c r="A6" s="14" t="s">
        <v>116</v>
      </c>
      <c r="B6" s="1886">
        <f>【2ヵ月前】活動ﾌﾟﾛｸﾞﾗﾑ!E4</f>
        <v>0</v>
      </c>
      <c r="C6" s="1886"/>
      <c r="D6" s="1886"/>
      <c r="E6" s="1886"/>
      <c r="F6" s="1886"/>
      <c r="G6" s="1886"/>
      <c r="H6" s="1886"/>
      <c r="I6" s="1886"/>
      <c r="J6" s="1886"/>
      <c r="K6" s="1886"/>
      <c r="L6" s="1886"/>
      <c r="M6" s="1886"/>
      <c r="N6" s="1886"/>
      <c r="O6" s="1887"/>
      <c r="Y6" s="1676" t="s">
        <v>660</v>
      </c>
      <c r="Z6" s="1678"/>
    </row>
    <row r="7" spans="1:26" ht="22.15" customHeight="1" thickBot="1" x14ac:dyDescent="0.2">
      <c r="A7" s="14" t="s">
        <v>117</v>
      </c>
      <c r="B7" s="15" t="s">
        <v>44</v>
      </c>
      <c r="C7" s="16">
        <f>【2ヵ月前】活動ﾌﾟﾛｸﾞﾗﾑ!F6</f>
        <v>0</v>
      </c>
      <c r="D7" s="1" t="s">
        <v>0</v>
      </c>
      <c r="E7" s="17"/>
      <c r="F7" s="1" t="s">
        <v>1</v>
      </c>
      <c r="G7" s="17"/>
      <c r="H7" s="1" t="s">
        <v>14</v>
      </c>
      <c r="I7" s="1884"/>
      <c r="J7" s="1884"/>
      <c r="K7" s="1884"/>
      <c r="L7" s="1884"/>
      <c r="M7" s="1884"/>
      <c r="N7" s="1884"/>
      <c r="O7" s="1885"/>
      <c r="Y7" s="1681"/>
      <c r="Z7" s="1683"/>
    </row>
    <row r="8" spans="1:26" ht="22.15" customHeight="1" x14ac:dyDescent="0.15">
      <c r="A8" s="1880" t="s">
        <v>118</v>
      </c>
      <c r="B8" s="1872" t="s">
        <v>170</v>
      </c>
      <c r="C8" s="1872"/>
      <c r="D8" s="1872"/>
      <c r="E8" s="1872"/>
      <c r="F8" s="1872" t="s">
        <v>166</v>
      </c>
      <c r="G8" s="1872"/>
      <c r="H8" s="1872" t="s">
        <v>152</v>
      </c>
      <c r="I8" s="1872" t="s">
        <v>147</v>
      </c>
      <c r="J8" s="1857" t="s">
        <v>172</v>
      </c>
      <c r="K8" s="1858"/>
      <c r="L8" s="1861" t="s">
        <v>135</v>
      </c>
      <c r="M8" s="1862"/>
      <c r="N8" s="1865" t="s">
        <v>173</v>
      </c>
      <c r="O8" s="1866"/>
      <c r="R8" s="7"/>
      <c r="S8" s="7"/>
    </row>
    <row r="9" spans="1:26" ht="22.15" customHeight="1" x14ac:dyDescent="0.15">
      <c r="A9" s="1881"/>
      <c r="B9" s="2024" t="s">
        <v>171</v>
      </c>
      <c r="C9" s="2025"/>
      <c r="D9" s="2025"/>
      <c r="E9" s="2026"/>
      <c r="F9" s="2035"/>
      <c r="G9" s="2036"/>
      <c r="H9" s="1873"/>
      <c r="I9" s="1873"/>
      <c r="J9" s="1859"/>
      <c r="K9" s="1860"/>
      <c r="L9" s="1863"/>
      <c r="M9" s="1864"/>
      <c r="N9" s="1867"/>
      <c r="O9" s="1868"/>
      <c r="Q9" t="s">
        <v>171</v>
      </c>
      <c r="R9" t="s">
        <v>257</v>
      </c>
      <c r="S9" t="s">
        <v>258</v>
      </c>
      <c r="T9" t="s">
        <v>259</v>
      </c>
      <c r="U9" t="s">
        <v>255</v>
      </c>
      <c r="V9" t="s">
        <v>256</v>
      </c>
    </row>
    <row r="10" spans="1:26" ht="22.15" customHeight="1" x14ac:dyDescent="0.15">
      <c r="A10" s="1881"/>
      <c r="B10" s="2027"/>
      <c r="C10" s="2028"/>
      <c r="D10" s="2028"/>
      <c r="E10" s="2029"/>
      <c r="F10" s="2037"/>
      <c r="G10" s="2038"/>
      <c r="H10" s="1873"/>
      <c r="I10" s="1873" t="s">
        <v>146</v>
      </c>
      <c r="J10" s="1851"/>
      <c r="K10" s="1852"/>
      <c r="L10" s="1888"/>
      <c r="M10" s="1889"/>
      <c r="N10" s="1892"/>
      <c r="O10" s="1893"/>
    </row>
    <row r="11" spans="1:26" ht="22.15" customHeight="1" thickBot="1" x14ac:dyDescent="0.2">
      <c r="A11" s="1882"/>
      <c r="B11" s="2030"/>
      <c r="C11" s="2031"/>
      <c r="D11" s="2031"/>
      <c r="E11" s="2032"/>
      <c r="F11" s="2039"/>
      <c r="G11" s="2040"/>
      <c r="H11" s="1874"/>
      <c r="I11" s="1874"/>
      <c r="J11" s="1853"/>
      <c r="K11" s="1854"/>
      <c r="L11" s="1890"/>
      <c r="M11" s="1891"/>
      <c r="N11" s="1894"/>
      <c r="O11" s="1895"/>
    </row>
    <row r="12" spans="1:26" ht="22.15" customHeight="1" x14ac:dyDescent="0.15">
      <c r="A12" s="1880" t="s">
        <v>126</v>
      </c>
      <c r="B12" s="1949"/>
      <c r="C12" s="1949"/>
      <c r="D12" s="18" t="s">
        <v>127</v>
      </c>
      <c r="E12" s="18" t="s">
        <v>128</v>
      </c>
      <c r="F12" s="18" t="s">
        <v>137</v>
      </c>
      <c r="G12" s="18" t="s">
        <v>129</v>
      </c>
      <c r="H12" s="1872" t="s">
        <v>138</v>
      </c>
      <c r="I12" s="1872"/>
      <c r="J12" s="1849" t="s">
        <v>141</v>
      </c>
      <c r="K12" s="1849"/>
      <c r="L12" s="2043"/>
      <c r="M12" s="2043"/>
      <c r="N12" s="2043"/>
      <c r="O12" s="2044"/>
    </row>
    <row r="13" spans="1:26" ht="22.15" customHeight="1" x14ac:dyDescent="0.15">
      <c r="A13" s="1881"/>
      <c r="B13" s="1944" t="s">
        <v>174</v>
      </c>
      <c r="C13" s="1944"/>
      <c r="D13" s="40"/>
      <c r="E13" s="41"/>
      <c r="F13" s="42"/>
      <c r="G13" s="43">
        <f>SUM(D13:F13)</f>
        <v>0</v>
      </c>
      <c r="H13" s="1873"/>
      <c r="I13" s="1873"/>
      <c r="J13" s="1850" t="s">
        <v>142</v>
      </c>
      <c r="K13" s="1850"/>
      <c r="L13" s="2033"/>
      <c r="M13" s="2033"/>
      <c r="N13" s="2033"/>
      <c r="O13" s="2034"/>
    </row>
    <row r="14" spans="1:26" ht="22.15" customHeight="1" thickBot="1" x14ac:dyDescent="0.2">
      <c r="A14" s="1882"/>
      <c r="B14" s="1869" t="s">
        <v>136</v>
      </c>
      <c r="C14" s="1869"/>
      <c r="D14" s="44"/>
      <c r="E14" s="45"/>
      <c r="F14" s="46"/>
      <c r="G14" s="47">
        <f>SUM(D14:F14)</f>
        <v>0</v>
      </c>
      <c r="H14" s="1874"/>
      <c r="I14" s="1874"/>
      <c r="J14" s="1869" t="s">
        <v>148</v>
      </c>
      <c r="K14" s="1869"/>
      <c r="L14" s="2045"/>
      <c r="M14" s="2045"/>
      <c r="N14" s="2045"/>
      <c r="O14" s="2046"/>
    </row>
    <row r="15" spans="1:26" ht="22.15" customHeight="1" x14ac:dyDescent="0.15">
      <c r="A15" s="1880" t="s">
        <v>175</v>
      </c>
      <c r="B15" s="1849" t="s">
        <v>140</v>
      </c>
      <c r="C15" s="1849"/>
      <c r="D15" s="1849"/>
      <c r="E15" s="1849"/>
      <c r="F15" s="1875"/>
      <c r="G15" s="1875"/>
      <c r="H15" s="1875"/>
      <c r="I15" s="1875"/>
      <c r="J15" s="1875"/>
      <c r="K15" s="1875"/>
      <c r="L15" s="1875"/>
      <c r="M15" s="1875"/>
      <c r="N15" s="1875"/>
      <c r="O15" s="1876"/>
    </row>
    <row r="16" spans="1:26" ht="22.15" customHeight="1" x14ac:dyDescent="0.15">
      <c r="A16" s="1881"/>
      <c r="B16" s="1850" t="s">
        <v>144</v>
      </c>
      <c r="C16" s="1850"/>
      <c r="D16" s="1850"/>
      <c r="E16" s="1850"/>
      <c r="F16" s="1877"/>
      <c r="G16" s="1877"/>
      <c r="H16" s="1877"/>
      <c r="I16" s="1877"/>
      <c r="J16" s="1877"/>
      <c r="K16" s="1877"/>
      <c r="L16" s="1877"/>
      <c r="M16" s="1877"/>
      <c r="N16" s="1877"/>
      <c r="O16" s="1878"/>
    </row>
    <row r="17" spans="1:15" ht="22.15" customHeight="1" x14ac:dyDescent="0.15">
      <c r="A17" s="1881"/>
      <c r="B17" s="1850" t="s">
        <v>139</v>
      </c>
      <c r="C17" s="1850"/>
      <c r="D17" s="1850"/>
      <c r="E17" s="1850"/>
      <c r="F17" s="2041"/>
      <c r="G17" s="2041"/>
      <c r="H17" s="2041"/>
      <c r="I17" s="2041"/>
      <c r="J17" s="2041"/>
      <c r="K17" s="2041"/>
      <c r="L17" s="2041"/>
      <c r="M17" s="2041"/>
      <c r="N17" s="2041"/>
      <c r="O17" s="2042"/>
    </row>
    <row r="18" spans="1:15" ht="22.15" customHeight="1" x14ac:dyDescent="0.15">
      <c r="A18" s="1881"/>
      <c r="B18" s="1921" t="s">
        <v>131</v>
      </c>
      <c r="C18" s="1921"/>
      <c r="D18" s="1921"/>
      <c r="E18" s="1921"/>
      <c r="F18" s="1937" t="s">
        <v>217</v>
      </c>
      <c r="G18" s="1938"/>
      <c r="H18" s="1938"/>
      <c r="I18" s="1938"/>
      <c r="J18" s="1938" t="s">
        <v>218</v>
      </c>
      <c r="K18" s="1938"/>
      <c r="L18" s="1938"/>
      <c r="M18" s="1938"/>
      <c r="N18" s="1938"/>
      <c r="O18" s="1939"/>
    </row>
    <row r="19" spans="1:15" ht="22.15" customHeight="1" x14ac:dyDescent="0.15">
      <c r="A19" s="1881"/>
      <c r="B19" s="1873"/>
      <c r="C19" s="1873"/>
      <c r="D19" s="1873"/>
      <c r="E19" s="1873"/>
      <c r="F19" s="1901" t="s">
        <v>232</v>
      </c>
      <c r="G19" s="1902"/>
      <c r="H19" s="1902"/>
      <c r="I19" s="1902"/>
      <c r="J19" s="1902"/>
      <c r="K19" s="1902"/>
      <c r="L19" s="1902"/>
      <c r="M19" s="1902"/>
      <c r="N19" s="1902"/>
      <c r="O19" s="1903"/>
    </row>
    <row r="20" spans="1:15" ht="22.15" customHeight="1" thickBot="1" x14ac:dyDescent="0.2">
      <c r="A20" s="1882"/>
      <c r="B20" s="1874"/>
      <c r="C20" s="1874"/>
      <c r="D20" s="1874"/>
      <c r="E20" s="1874"/>
      <c r="F20" s="1974" t="s">
        <v>155</v>
      </c>
      <c r="G20" s="1975"/>
      <c r="H20" s="1906"/>
      <c r="I20" s="1906"/>
      <c r="J20" s="1906"/>
      <c r="K20" s="1906"/>
      <c r="L20" s="1906"/>
      <c r="M20" s="1906"/>
      <c r="N20" s="1906"/>
      <c r="O20" s="4" t="s">
        <v>16</v>
      </c>
    </row>
    <row r="21" spans="1:15" ht="22.15" customHeight="1" x14ac:dyDescent="0.15">
      <c r="A21" s="1880" t="s">
        <v>132</v>
      </c>
      <c r="B21" s="1872" t="s">
        <v>133</v>
      </c>
      <c r="C21" s="1872"/>
      <c r="D21" s="2002" t="s">
        <v>224</v>
      </c>
      <c r="E21" s="2003"/>
      <c r="F21" s="49" t="s">
        <v>223</v>
      </c>
      <c r="G21" s="2003" t="s">
        <v>222</v>
      </c>
      <c r="H21" s="2003"/>
      <c r="I21" s="2003"/>
      <c r="J21" s="49" t="s">
        <v>221</v>
      </c>
      <c r="K21" s="2004" t="s">
        <v>237</v>
      </c>
      <c r="L21" s="2004"/>
      <c r="M21" s="1933" t="s">
        <v>244</v>
      </c>
      <c r="N21" s="1933"/>
      <c r="O21" s="2005"/>
    </row>
    <row r="22" spans="1:15" ht="22.15" customHeight="1" x14ac:dyDescent="0.15">
      <c r="A22" s="1881"/>
      <c r="B22" s="1873"/>
      <c r="C22" s="1873"/>
      <c r="D22" s="2013" t="s">
        <v>245</v>
      </c>
      <c r="E22" s="2014"/>
      <c r="F22" s="2014"/>
      <c r="G22" s="2014"/>
      <c r="H22" s="2011" t="s">
        <v>246</v>
      </c>
      <c r="I22" s="2011"/>
      <c r="J22" s="2011"/>
      <c r="K22" s="2011"/>
      <c r="L22" s="2011" t="s">
        <v>247</v>
      </c>
      <c r="M22" s="2011"/>
      <c r="N22" s="2011"/>
      <c r="O22" s="2012"/>
    </row>
    <row r="23" spans="1:15" ht="22.15" customHeight="1" x14ac:dyDescent="0.15">
      <c r="A23" s="1881"/>
      <c r="B23" s="1873"/>
      <c r="C23" s="1873"/>
      <c r="D23" s="2015" t="s">
        <v>248</v>
      </c>
      <c r="E23" s="2000"/>
      <c r="F23" s="2047"/>
      <c r="G23" s="2000" t="s">
        <v>243</v>
      </c>
      <c r="H23" s="2000"/>
      <c r="I23" s="2000"/>
      <c r="J23" s="2000" t="s">
        <v>214</v>
      </c>
      <c r="K23" s="2000"/>
      <c r="L23" s="2000" t="s">
        <v>215</v>
      </c>
      <c r="M23" s="2000"/>
      <c r="N23" s="2000"/>
      <c r="O23" s="2001"/>
    </row>
    <row r="24" spans="1:15" ht="22.15" customHeight="1" x14ac:dyDescent="0.15">
      <c r="A24" s="1881"/>
      <c r="B24" s="1873"/>
      <c r="C24" s="1873"/>
      <c r="D24" s="2017"/>
      <c r="E24" s="2011"/>
      <c r="F24" s="2048"/>
      <c r="G24" s="2011" t="s">
        <v>211</v>
      </c>
      <c r="H24" s="2011"/>
      <c r="I24" s="2011"/>
      <c r="J24" s="2011"/>
      <c r="K24" s="2022" t="s">
        <v>212</v>
      </c>
      <c r="L24" s="2022"/>
      <c r="M24" s="2022"/>
      <c r="N24" s="2022" t="s">
        <v>213</v>
      </c>
      <c r="O24" s="2023"/>
    </row>
    <row r="25" spans="1:15" ht="22.15" customHeight="1" x14ac:dyDescent="0.15">
      <c r="A25" s="1881"/>
      <c r="B25" s="1873" t="s">
        <v>134</v>
      </c>
      <c r="C25" s="1873"/>
      <c r="D25" s="1927" t="s">
        <v>231</v>
      </c>
      <c r="E25" s="1928"/>
      <c r="F25" s="1928"/>
      <c r="G25" s="1928"/>
      <c r="H25" s="1925" t="s">
        <v>249</v>
      </c>
      <c r="I25" s="1925"/>
      <c r="J25" s="1925"/>
      <c r="K25" s="1925"/>
      <c r="L25" s="1925"/>
      <c r="M25" s="1925"/>
      <c r="N25" s="1925"/>
      <c r="O25" s="1926"/>
    </row>
    <row r="26" spans="1:15" ht="22.15" customHeight="1" x14ac:dyDescent="0.15">
      <c r="A26" s="1881"/>
      <c r="B26" s="1873"/>
      <c r="C26" s="1873"/>
      <c r="D26" s="1901" t="s">
        <v>230</v>
      </c>
      <c r="E26" s="1902"/>
      <c r="F26" s="1902"/>
      <c r="G26" s="1902"/>
      <c r="H26" s="1902"/>
      <c r="I26" s="1902"/>
      <c r="J26" s="1923" t="s">
        <v>228</v>
      </c>
      <c r="K26" s="1923"/>
      <c r="L26" s="1923"/>
      <c r="M26" s="1923"/>
      <c r="N26" s="1923"/>
      <c r="O26" s="1924"/>
    </row>
    <row r="27" spans="1:15" ht="22.15" customHeight="1" x14ac:dyDescent="0.15">
      <c r="A27" s="1881"/>
      <c r="B27" s="1873"/>
      <c r="C27" s="1873"/>
      <c r="D27" s="1907" t="s">
        <v>233</v>
      </c>
      <c r="E27" s="1907"/>
      <c r="F27" s="1907"/>
      <c r="G27" s="1907"/>
      <c r="H27" s="1907"/>
      <c r="I27" s="1907"/>
      <c r="J27" s="1907"/>
      <c r="K27" s="1907"/>
      <c r="L27" s="1907"/>
      <c r="M27" s="1907"/>
      <c r="N27" s="1907"/>
      <c r="O27" s="1908"/>
    </row>
    <row r="28" spans="1:15" ht="22.15" customHeight="1" x14ac:dyDescent="0.15">
      <c r="A28" s="1881"/>
      <c r="B28" s="1873"/>
      <c r="C28" s="1873"/>
      <c r="D28" s="1917" t="s">
        <v>234</v>
      </c>
      <c r="E28" s="1917"/>
      <c r="F28" s="1917"/>
      <c r="G28" s="1917"/>
      <c r="H28" s="1917"/>
      <c r="I28" s="1917"/>
      <c r="J28" s="1917"/>
      <c r="K28" s="1917"/>
      <c r="L28" s="1917"/>
      <c r="M28" s="1917"/>
      <c r="N28" s="1917"/>
      <c r="O28" s="1918"/>
    </row>
    <row r="29" spans="1:15" ht="22.15" customHeight="1" x14ac:dyDescent="0.15">
      <c r="A29" s="1881"/>
      <c r="B29" s="1873"/>
      <c r="C29" s="1873"/>
      <c r="D29" s="1917" t="s">
        <v>235</v>
      </c>
      <c r="E29" s="1917"/>
      <c r="F29" s="1917"/>
      <c r="G29" s="1917"/>
      <c r="H29" s="1917"/>
      <c r="I29" s="1917"/>
      <c r="J29" s="1917"/>
      <c r="K29" s="1917"/>
      <c r="L29" s="1917"/>
      <c r="M29" s="1917"/>
      <c r="N29" s="1917"/>
      <c r="O29" s="1918"/>
    </row>
    <row r="30" spans="1:15" ht="22.15" customHeight="1" x14ac:dyDescent="0.15">
      <c r="A30" s="1881"/>
      <c r="B30" s="1873"/>
      <c r="C30" s="1873"/>
      <c r="D30" s="2006" t="s">
        <v>151</v>
      </c>
      <c r="E30" s="2007"/>
      <c r="F30" s="2007"/>
      <c r="G30" s="2007"/>
      <c r="H30" s="2008"/>
      <c r="I30" s="2008"/>
      <c r="J30" s="2008"/>
      <c r="K30" s="2008"/>
      <c r="L30" s="2008"/>
      <c r="M30" s="2008"/>
      <c r="N30" s="2008"/>
      <c r="O30" s="2009"/>
    </row>
    <row r="31" spans="1:15" ht="22.15" customHeight="1" thickBot="1" x14ac:dyDescent="0.2">
      <c r="A31" s="1882"/>
      <c r="B31" s="1874"/>
      <c r="C31" s="1874"/>
      <c r="D31" s="1909" t="s">
        <v>236</v>
      </c>
      <c r="E31" s="1909"/>
      <c r="F31" s="1909"/>
      <c r="G31" s="1909"/>
      <c r="H31" s="1909"/>
      <c r="I31" s="1909"/>
      <c r="J31" s="1909"/>
      <c r="K31" s="1909"/>
      <c r="L31" s="1909"/>
      <c r="M31" s="1909"/>
      <c r="N31" s="1909"/>
      <c r="O31" s="1910"/>
    </row>
    <row r="32" spans="1:15" ht="13.15" customHeight="1" x14ac:dyDescent="0.15">
      <c r="A32" s="11"/>
      <c r="B32" s="11"/>
      <c r="C32" s="11"/>
      <c r="D32" s="3"/>
      <c r="E32" s="3"/>
      <c r="F32" s="3"/>
      <c r="G32" s="3"/>
      <c r="H32" s="3"/>
      <c r="I32" s="3"/>
      <c r="J32" s="3"/>
      <c r="K32" s="3"/>
      <c r="L32" s="3"/>
      <c r="M32" s="3"/>
      <c r="N32" s="3"/>
      <c r="O32" s="3"/>
    </row>
    <row r="33" spans="1:15" ht="13.9" customHeight="1" x14ac:dyDescent="0.15">
      <c r="A33" s="1916" t="s">
        <v>153</v>
      </c>
      <c r="B33" s="1916"/>
      <c r="C33" s="1916"/>
      <c r="D33" s="1916"/>
      <c r="E33" s="1916"/>
      <c r="F33" s="1916"/>
      <c r="G33" s="1916"/>
      <c r="H33" s="1916"/>
      <c r="I33" s="1916"/>
      <c r="J33" s="1916"/>
      <c r="K33" s="1916"/>
      <c r="L33" s="1916"/>
      <c r="M33" s="1916"/>
      <c r="N33" s="1916"/>
      <c r="O33" s="1916"/>
    </row>
    <row r="34" spans="1:15" x14ac:dyDescent="0.15">
      <c r="A34" s="1922" t="s">
        <v>154</v>
      </c>
      <c r="B34" s="1922"/>
      <c r="C34" s="1922"/>
      <c r="D34" s="1922"/>
      <c r="E34" s="1922"/>
      <c r="F34" s="1922"/>
      <c r="G34" s="1922"/>
      <c r="H34" s="1922"/>
      <c r="I34" s="1922"/>
      <c r="J34" s="1922"/>
      <c r="K34" s="1922"/>
      <c r="L34" s="1922"/>
      <c r="M34" s="1922"/>
      <c r="N34" s="1922"/>
      <c r="O34" s="1922"/>
    </row>
    <row r="35" spans="1:15" x14ac:dyDescent="0.15">
      <c r="A35" s="1900" t="s">
        <v>262</v>
      </c>
      <c r="B35" s="1900"/>
      <c r="C35" s="1900"/>
      <c r="D35" s="1900"/>
      <c r="E35" s="1900"/>
      <c r="F35" s="1900"/>
      <c r="G35" s="1900"/>
      <c r="H35" s="1900"/>
      <c r="I35" s="1900"/>
      <c r="J35" s="1900"/>
      <c r="K35" s="1900"/>
      <c r="L35" s="1900"/>
      <c r="M35" s="1900"/>
      <c r="N35" s="1900"/>
      <c r="O35" s="1900"/>
    </row>
  </sheetData>
  <mergeCells count="73">
    <mergeCell ref="A35:O35"/>
    <mergeCell ref="D27:O27"/>
    <mergeCell ref="D28:O28"/>
    <mergeCell ref="D29:O29"/>
    <mergeCell ref="B25:C31"/>
    <mergeCell ref="A21:A31"/>
    <mergeCell ref="D31:O31"/>
    <mergeCell ref="B21:C24"/>
    <mergeCell ref="D23:F24"/>
    <mergeCell ref="L23:O23"/>
    <mergeCell ref="D25:G25"/>
    <mergeCell ref="H25:O25"/>
    <mergeCell ref="D30:G30"/>
    <mergeCell ref="H30:O30"/>
    <mergeCell ref="K21:L21"/>
    <mergeCell ref="G23:I23"/>
    <mergeCell ref="A33:O33"/>
    <mergeCell ref="Y6:Z7"/>
    <mergeCell ref="A34:O34"/>
    <mergeCell ref="G21:I21"/>
    <mergeCell ref="D22:G22"/>
    <mergeCell ref="H22:K22"/>
    <mergeCell ref="L12:O12"/>
    <mergeCell ref="B13:C13"/>
    <mergeCell ref="J13:K13"/>
    <mergeCell ref="D26:I26"/>
    <mergeCell ref="J26:O26"/>
    <mergeCell ref="L14:O14"/>
    <mergeCell ref="F20:G20"/>
    <mergeCell ref="H20:N20"/>
    <mergeCell ref="L22:O22"/>
    <mergeCell ref="J23:K23"/>
    <mergeCell ref="F19:O19"/>
    <mergeCell ref="K24:M24"/>
    <mergeCell ref="N24:O24"/>
    <mergeCell ref="G24:J24"/>
    <mergeCell ref="D21:E21"/>
    <mergeCell ref="M21:O21"/>
    <mergeCell ref="A15:A20"/>
    <mergeCell ref="B15:E15"/>
    <mergeCell ref="F15:O15"/>
    <mergeCell ref="A12:A14"/>
    <mergeCell ref="B12:C12"/>
    <mergeCell ref="H12:I14"/>
    <mergeCell ref="J12:K12"/>
    <mergeCell ref="B14:C14"/>
    <mergeCell ref="J14:K14"/>
    <mergeCell ref="B16:E16"/>
    <mergeCell ref="F16:O16"/>
    <mergeCell ref="B17:E17"/>
    <mergeCell ref="F17:O17"/>
    <mergeCell ref="F18:I18"/>
    <mergeCell ref="J18:O18"/>
    <mergeCell ref="B18:E20"/>
    <mergeCell ref="L13:O13"/>
    <mergeCell ref="F9:G11"/>
    <mergeCell ref="J10:K11"/>
    <mergeCell ref="L10:M11"/>
    <mergeCell ref="N10:O11"/>
    <mergeCell ref="B9:E11"/>
    <mergeCell ref="A1:O3"/>
    <mergeCell ref="A5:O5"/>
    <mergeCell ref="B6:O6"/>
    <mergeCell ref="I7:O7"/>
    <mergeCell ref="A8:A11"/>
    <mergeCell ref="B8:E8"/>
    <mergeCell ref="F8:G8"/>
    <mergeCell ref="H8:H11"/>
    <mergeCell ref="I8:I9"/>
    <mergeCell ref="J8:K9"/>
    <mergeCell ref="N8:O9"/>
    <mergeCell ref="I10:I11"/>
    <mergeCell ref="L8:M9"/>
  </mergeCells>
  <phoneticPr fontId="7"/>
  <dataValidations count="1">
    <dataValidation type="list" allowBlank="1" showInputMessage="1" sqref="B9:E11" xr:uid="{F9F9FA65-FB6A-4925-96DE-8B7645DE04A2}">
      <formula1>$Q$9:$V$9</formula1>
    </dataValidation>
  </dataValidations>
  <hyperlinks>
    <hyperlink ref="Y6:Z7" location="目次!A1" display="目次へ" xr:uid="{779EB3E0-8A3D-4F15-B0F7-4A4582AEFF34}"/>
  </hyperlinks>
  <pageMargins left="0.25" right="0.25"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514" r:id="rId4" name="Check Box 58">
              <controlPr defaultSize="0" autoFill="0" autoLine="0" autoPict="0">
                <anchor moveWithCells="1">
                  <from>
                    <xdr:col>5</xdr:col>
                    <xdr:colOff>0</xdr:colOff>
                    <xdr:row>17</xdr:row>
                    <xdr:rowOff>19050</xdr:rowOff>
                  </from>
                  <to>
                    <xdr:col>5</xdr:col>
                    <xdr:colOff>285750</xdr:colOff>
                    <xdr:row>17</xdr:row>
                    <xdr:rowOff>247650</xdr:rowOff>
                  </to>
                </anchor>
              </controlPr>
            </control>
          </mc:Choice>
        </mc:AlternateContent>
        <mc:AlternateContent xmlns:mc="http://schemas.openxmlformats.org/markup-compatibility/2006">
          <mc:Choice Requires="x14">
            <control shapeId="19515" r:id="rId5" name="Check Box 59">
              <controlPr defaultSize="0" autoFill="0" autoLine="0" autoPict="0">
                <anchor moveWithCells="1">
                  <from>
                    <xdr:col>5</xdr:col>
                    <xdr:colOff>0</xdr:colOff>
                    <xdr:row>18</xdr:row>
                    <xdr:rowOff>38100</xdr:rowOff>
                  </from>
                  <to>
                    <xdr:col>5</xdr:col>
                    <xdr:colOff>304800</xdr:colOff>
                    <xdr:row>18</xdr:row>
                    <xdr:rowOff>266700</xdr:rowOff>
                  </to>
                </anchor>
              </controlPr>
            </control>
          </mc:Choice>
        </mc:AlternateContent>
        <mc:AlternateContent xmlns:mc="http://schemas.openxmlformats.org/markup-compatibility/2006">
          <mc:Choice Requires="x14">
            <control shapeId="19516" r:id="rId6" name="Check Box 60">
              <controlPr defaultSize="0" autoFill="0" autoLine="0" autoPict="0">
                <anchor moveWithCells="1">
                  <from>
                    <xdr:col>5</xdr:col>
                    <xdr:colOff>0</xdr:colOff>
                    <xdr:row>19</xdr:row>
                    <xdr:rowOff>38100</xdr:rowOff>
                  </from>
                  <to>
                    <xdr:col>5</xdr:col>
                    <xdr:colOff>285750</xdr:colOff>
                    <xdr:row>19</xdr:row>
                    <xdr:rowOff>266700</xdr:rowOff>
                  </to>
                </anchor>
              </controlPr>
            </control>
          </mc:Choice>
        </mc:AlternateContent>
        <mc:AlternateContent xmlns:mc="http://schemas.openxmlformats.org/markup-compatibility/2006">
          <mc:Choice Requires="x14">
            <control shapeId="19517" r:id="rId7" name="Check Box 61">
              <controlPr defaultSize="0" autoFill="0" autoLine="0" autoPict="0">
                <anchor moveWithCells="1">
                  <from>
                    <xdr:col>9</xdr:col>
                    <xdr:colOff>19050</xdr:colOff>
                    <xdr:row>17</xdr:row>
                    <xdr:rowOff>28575</xdr:rowOff>
                  </from>
                  <to>
                    <xdr:col>9</xdr:col>
                    <xdr:colOff>323850</xdr:colOff>
                    <xdr:row>17</xdr:row>
                    <xdr:rowOff>247650</xdr:rowOff>
                  </to>
                </anchor>
              </controlPr>
            </control>
          </mc:Choice>
        </mc:AlternateContent>
        <mc:AlternateContent xmlns:mc="http://schemas.openxmlformats.org/markup-compatibility/2006">
          <mc:Choice Requires="x14">
            <control shapeId="19518" r:id="rId8" name="Check Box 62">
              <controlPr defaultSize="0" autoFill="0" autoLine="0" autoPict="0">
                <anchor moveWithCells="1">
                  <from>
                    <xdr:col>3</xdr:col>
                    <xdr:colOff>57150</xdr:colOff>
                    <xdr:row>20</xdr:row>
                    <xdr:rowOff>19050</xdr:rowOff>
                  </from>
                  <to>
                    <xdr:col>3</xdr:col>
                    <xdr:colOff>342900</xdr:colOff>
                    <xdr:row>20</xdr:row>
                    <xdr:rowOff>247650</xdr:rowOff>
                  </to>
                </anchor>
              </controlPr>
            </control>
          </mc:Choice>
        </mc:AlternateContent>
        <mc:AlternateContent xmlns:mc="http://schemas.openxmlformats.org/markup-compatibility/2006">
          <mc:Choice Requires="x14">
            <control shapeId="19519" r:id="rId9" name="Check Box 63">
              <controlPr defaultSize="0" autoFill="0" autoLine="0" autoPict="0">
                <anchor moveWithCells="1">
                  <from>
                    <xdr:col>6</xdr:col>
                    <xdr:colOff>38100</xdr:colOff>
                    <xdr:row>20</xdr:row>
                    <xdr:rowOff>28575</xdr:rowOff>
                  </from>
                  <to>
                    <xdr:col>6</xdr:col>
                    <xdr:colOff>333375</xdr:colOff>
                    <xdr:row>20</xdr:row>
                    <xdr:rowOff>247650</xdr:rowOff>
                  </to>
                </anchor>
              </controlPr>
            </control>
          </mc:Choice>
        </mc:AlternateContent>
        <mc:AlternateContent xmlns:mc="http://schemas.openxmlformats.org/markup-compatibility/2006">
          <mc:Choice Requires="x14">
            <control shapeId="19520" r:id="rId10" name="Check Box 64">
              <controlPr defaultSize="0" autoFill="0" autoLine="0" autoPict="0">
                <anchor moveWithCells="1">
                  <from>
                    <xdr:col>6</xdr:col>
                    <xdr:colOff>457200</xdr:colOff>
                    <xdr:row>20</xdr:row>
                    <xdr:rowOff>38100</xdr:rowOff>
                  </from>
                  <to>
                    <xdr:col>7</xdr:col>
                    <xdr:colOff>285750</xdr:colOff>
                    <xdr:row>20</xdr:row>
                    <xdr:rowOff>266700</xdr:rowOff>
                  </to>
                </anchor>
              </controlPr>
            </control>
          </mc:Choice>
        </mc:AlternateContent>
        <mc:AlternateContent xmlns:mc="http://schemas.openxmlformats.org/markup-compatibility/2006">
          <mc:Choice Requires="x14">
            <control shapeId="19521" r:id="rId11" name="Check Box 65">
              <controlPr defaultSize="0" autoFill="0" autoLine="0" autoPict="0">
                <anchor moveWithCells="1">
                  <from>
                    <xdr:col>9</xdr:col>
                    <xdr:colOff>161925</xdr:colOff>
                    <xdr:row>20</xdr:row>
                    <xdr:rowOff>28575</xdr:rowOff>
                  </from>
                  <to>
                    <xdr:col>9</xdr:col>
                    <xdr:colOff>438150</xdr:colOff>
                    <xdr:row>20</xdr:row>
                    <xdr:rowOff>247650</xdr:rowOff>
                  </to>
                </anchor>
              </controlPr>
            </control>
          </mc:Choice>
        </mc:AlternateContent>
        <mc:AlternateContent xmlns:mc="http://schemas.openxmlformats.org/markup-compatibility/2006">
          <mc:Choice Requires="x14">
            <control shapeId="19522" r:id="rId12" name="Check Box 66">
              <controlPr defaultSize="0" autoFill="0" autoLine="0" autoPict="0">
                <anchor moveWithCells="1">
                  <from>
                    <xdr:col>12</xdr:col>
                    <xdr:colOff>171450</xdr:colOff>
                    <xdr:row>20</xdr:row>
                    <xdr:rowOff>28575</xdr:rowOff>
                  </from>
                  <to>
                    <xdr:col>12</xdr:col>
                    <xdr:colOff>457200</xdr:colOff>
                    <xdr:row>20</xdr:row>
                    <xdr:rowOff>247650</xdr:rowOff>
                  </to>
                </anchor>
              </controlPr>
            </control>
          </mc:Choice>
        </mc:AlternateContent>
        <mc:AlternateContent xmlns:mc="http://schemas.openxmlformats.org/markup-compatibility/2006">
          <mc:Choice Requires="x14">
            <control shapeId="19523" r:id="rId13" name="Check Box 67">
              <controlPr defaultSize="0" autoFill="0" autoLine="0" autoPict="0">
                <anchor moveWithCells="1">
                  <from>
                    <xdr:col>13</xdr:col>
                    <xdr:colOff>104775</xdr:colOff>
                    <xdr:row>20</xdr:row>
                    <xdr:rowOff>19050</xdr:rowOff>
                  </from>
                  <to>
                    <xdr:col>13</xdr:col>
                    <xdr:colOff>400050</xdr:colOff>
                    <xdr:row>20</xdr:row>
                    <xdr:rowOff>247650</xdr:rowOff>
                  </to>
                </anchor>
              </controlPr>
            </control>
          </mc:Choice>
        </mc:AlternateContent>
        <mc:AlternateContent xmlns:mc="http://schemas.openxmlformats.org/markup-compatibility/2006">
          <mc:Choice Requires="x14">
            <control shapeId="19524" r:id="rId14" name="Check Box 68">
              <controlPr defaultSize="0" autoFill="0" autoLine="0" autoPict="0">
                <anchor moveWithCells="1">
                  <from>
                    <xdr:col>3</xdr:col>
                    <xdr:colOff>57150</xdr:colOff>
                    <xdr:row>21</xdr:row>
                    <xdr:rowOff>19050</xdr:rowOff>
                  </from>
                  <to>
                    <xdr:col>3</xdr:col>
                    <xdr:colOff>361950</xdr:colOff>
                    <xdr:row>21</xdr:row>
                    <xdr:rowOff>247650</xdr:rowOff>
                  </to>
                </anchor>
              </controlPr>
            </control>
          </mc:Choice>
        </mc:AlternateContent>
        <mc:AlternateContent xmlns:mc="http://schemas.openxmlformats.org/markup-compatibility/2006">
          <mc:Choice Requires="x14">
            <control shapeId="19525" r:id="rId15" name="Check Box 69">
              <controlPr defaultSize="0" autoFill="0" autoLine="0" autoPict="0">
                <anchor moveWithCells="1">
                  <from>
                    <xdr:col>7</xdr:col>
                    <xdr:colOff>228600</xdr:colOff>
                    <xdr:row>21</xdr:row>
                    <xdr:rowOff>19050</xdr:rowOff>
                  </from>
                  <to>
                    <xdr:col>8</xdr:col>
                    <xdr:colOff>9525</xdr:colOff>
                    <xdr:row>21</xdr:row>
                    <xdr:rowOff>247650</xdr:rowOff>
                  </to>
                </anchor>
              </controlPr>
            </control>
          </mc:Choice>
        </mc:AlternateContent>
        <mc:AlternateContent xmlns:mc="http://schemas.openxmlformats.org/markup-compatibility/2006">
          <mc:Choice Requires="x14">
            <control shapeId="19526" r:id="rId16" name="Check Box 70">
              <controlPr defaultSize="0" autoFill="0" autoLine="0" autoPict="0">
                <anchor moveWithCells="1">
                  <from>
                    <xdr:col>11</xdr:col>
                    <xdr:colOff>28575</xdr:colOff>
                    <xdr:row>21</xdr:row>
                    <xdr:rowOff>28575</xdr:rowOff>
                  </from>
                  <to>
                    <xdr:col>11</xdr:col>
                    <xdr:colOff>323850</xdr:colOff>
                    <xdr:row>21</xdr:row>
                    <xdr:rowOff>247650</xdr:rowOff>
                  </to>
                </anchor>
              </controlPr>
            </control>
          </mc:Choice>
        </mc:AlternateContent>
        <mc:AlternateContent xmlns:mc="http://schemas.openxmlformats.org/markup-compatibility/2006">
          <mc:Choice Requires="x14">
            <control shapeId="19527" r:id="rId17" name="Check Box 71">
              <controlPr defaultSize="0" autoFill="0" autoLine="0" autoPict="0">
                <anchor moveWithCells="1">
                  <from>
                    <xdr:col>6</xdr:col>
                    <xdr:colOff>352425</xdr:colOff>
                    <xdr:row>22</xdr:row>
                    <xdr:rowOff>38100</xdr:rowOff>
                  </from>
                  <to>
                    <xdr:col>7</xdr:col>
                    <xdr:colOff>200025</xdr:colOff>
                    <xdr:row>22</xdr:row>
                    <xdr:rowOff>266700</xdr:rowOff>
                  </to>
                </anchor>
              </controlPr>
            </control>
          </mc:Choice>
        </mc:AlternateContent>
        <mc:AlternateContent xmlns:mc="http://schemas.openxmlformats.org/markup-compatibility/2006">
          <mc:Choice Requires="x14">
            <control shapeId="19528" r:id="rId18" name="Check Box 72">
              <controlPr defaultSize="0" autoFill="0" autoLine="0" autoPict="0">
                <anchor moveWithCells="1">
                  <from>
                    <xdr:col>9</xdr:col>
                    <xdr:colOff>104775</xdr:colOff>
                    <xdr:row>22</xdr:row>
                    <xdr:rowOff>28575</xdr:rowOff>
                  </from>
                  <to>
                    <xdr:col>9</xdr:col>
                    <xdr:colOff>400050</xdr:colOff>
                    <xdr:row>22</xdr:row>
                    <xdr:rowOff>247650</xdr:rowOff>
                  </to>
                </anchor>
              </controlPr>
            </control>
          </mc:Choice>
        </mc:AlternateContent>
        <mc:AlternateContent xmlns:mc="http://schemas.openxmlformats.org/markup-compatibility/2006">
          <mc:Choice Requires="x14">
            <control shapeId="19529" r:id="rId19" name="Check Box 73">
              <controlPr defaultSize="0" autoFill="0" autoLine="0" autoPict="0">
                <anchor moveWithCells="1">
                  <from>
                    <xdr:col>11</xdr:col>
                    <xdr:colOff>57150</xdr:colOff>
                    <xdr:row>22</xdr:row>
                    <xdr:rowOff>19050</xdr:rowOff>
                  </from>
                  <to>
                    <xdr:col>11</xdr:col>
                    <xdr:colOff>333375</xdr:colOff>
                    <xdr:row>22</xdr:row>
                    <xdr:rowOff>247650</xdr:rowOff>
                  </to>
                </anchor>
              </controlPr>
            </control>
          </mc:Choice>
        </mc:AlternateContent>
        <mc:AlternateContent xmlns:mc="http://schemas.openxmlformats.org/markup-compatibility/2006">
          <mc:Choice Requires="x14">
            <control shapeId="19530" r:id="rId20" name="Check Box 74">
              <controlPr defaultSize="0" autoFill="0" autoLine="0" autoPict="0">
                <anchor moveWithCells="1">
                  <from>
                    <xdr:col>6</xdr:col>
                    <xdr:colOff>390525</xdr:colOff>
                    <xdr:row>23</xdr:row>
                    <xdr:rowOff>19050</xdr:rowOff>
                  </from>
                  <to>
                    <xdr:col>7</xdr:col>
                    <xdr:colOff>238125</xdr:colOff>
                    <xdr:row>23</xdr:row>
                    <xdr:rowOff>247650</xdr:rowOff>
                  </to>
                </anchor>
              </controlPr>
            </control>
          </mc:Choice>
        </mc:AlternateContent>
        <mc:AlternateContent xmlns:mc="http://schemas.openxmlformats.org/markup-compatibility/2006">
          <mc:Choice Requires="x14">
            <control shapeId="19531" r:id="rId21" name="Check Box 75">
              <controlPr defaultSize="0" autoFill="0" autoLine="0" autoPict="0">
                <anchor moveWithCells="1">
                  <from>
                    <xdr:col>11</xdr:col>
                    <xdr:colOff>0</xdr:colOff>
                    <xdr:row>23</xdr:row>
                    <xdr:rowOff>19050</xdr:rowOff>
                  </from>
                  <to>
                    <xdr:col>11</xdr:col>
                    <xdr:colOff>285750</xdr:colOff>
                    <xdr:row>23</xdr:row>
                    <xdr:rowOff>247650</xdr:rowOff>
                  </to>
                </anchor>
              </controlPr>
            </control>
          </mc:Choice>
        </mc:AlternateContent>
        <mc:AlternateContent xmlns:mc="http://schemas.openxmlformats.org/markup-compatibility/2006">
          <mc:Choice Requires="x14">
            <control shapeId="19532" r:id="rId22" name="Check Box 76">
              <controlPr defaultSize="0" autoFill="0" autoLine="0" autoPict="0">
                <anchor moveWithCells="1">
                  <from>
                    <xdr:col>13</xdr:col>
                    <xdr:colOff>419100</xdr:colOff>
                    <xdr:row>23</xdr:row>
                    <xdr:rowOff>38100</xdr:rowOff>
                  </from>
                  <to>
                    <xdr:col>14</xdr:col>
                    <xdr:colOff>171450</xdr:colOff>
                    <xdr:row>23</xdr:row>
                    <xdr:rowOff>266700</xdr:rowOff>
                  </to>
                </anchor>
              </controlPr>
            </control>
          </mc:Choice>
        </mc:AlternateContent>
        <mc:AlternateContent xmlns:mc="http://schemas.openxmlformats.org/markup-compatibility/2006">
          <mc:Choice Requires="x14">
            <control shapeId="19533" r:id="rId23" name="Check Box 77">
              <controlPr defaultSize="0" autoFill="0" autoLine="0" autoPict="0">
                <anchor moveWithCells="1">
                  <from>
                    <xdr:col>3</xdr:col>
                    <xdr:colOff>28575</xdr:colOff>
                    <xdr:row>30</xdr:row>
                    <xdr:rowOff>9525</xdr:rowOff>
                  </from>
                  <to>
                    <xdr:col>3</xdr:col>
                    <xdr:colOff>323850</xdr:colOff>
                    <xdr:row>30</xdr:row>
                    <xdr:rowOff>247650</xdr:rowOff>
                  </to>
                </anchor>
              </controlPr>
            </control>
          </mc:Choice>
        </mc:AlternateContent>
        <mc:AlternateContent xmlns:mc="http://schemas.openxmlformats.org/markup-compatibility/2006">
          <mc:Choice Requires="x14">
            <control shapeId="19534" r:id="rId24" name="Check Box 78">
              <controlPr defaultSize="0" autoFill="0" autoLine="0" autoPict="0">
                <anchor moveWithCells="1">
                  <from>
                    <xdr:col>3</xdr:col>
                    <xdr:colOff>19050</xdr:colOff>
                    <xdr:row>28</xdr:row>
                    <xdr:rowOff>28575</xdr:rowOff>
                  </from>
                  <to>
                    <xdr:col>3</xdr:col>
                    <xdr:colOff>304800</xdr:colOff>
                    <xdr:row>28</xdr:row>
                    <xdr:rowOff>247650</xdr:rowOff>
                  </to>
                </anchor>
              </controlPr>
            </control>
          </mc:Choice>
        </mc:AlternateContent>
        <mc:AlternateContent xmlns:mc="http://schemas.openxmlformats.org/markup-compatibility/2006">
          <mc:Choice Requires="x14">
            <control shapeId="19535" r:id="rId25" name="Check Box 79">
              <controlPr defaultSize="0" autoFill="0" autoLine="0" autoPict="0">
                <anchor moveWithCells="1">
                  <from>
                    <xdr:col>3</xdr:col>
                    <xdr:colOff>19050</xdr:colOff>
                    <xdr:row>27</xdr:row>
                    <xdr:rowOff>38100</xdr:rowOff>
                  </from>
                  <to>
                    <xdr:col>3</xdr:col>
                    <xdr:colOff>304800</xdr:colOff>
                    <xdr:row>27</xdr:row>
                    <xdr:rowOff>266700</xdr:rowOff>
                  </to>
                </anchor>
              </controlPr>
            </control>
          </mc:Choice>
        </mc:AlternateContent>
        <mc:AlternateContent xmlns:mc="http://schemas.openxmlformats.org/markup-compatibility/2006">
          <mc:Choice Requires="x14">
            <control shapeId="19536" r:id="rId26" name="Check Box 80">
              <controlPr defaultSize="0" autoFill="0" autoLine="0" autoPict="0">
                <anchor moveWithCells="1">
                  <from>
                    <xdr:col>3</xdr:col>
                    <xdr:colOff>28575</xdr:colOff>
                    <xdr:row>26</xdr:row>
                    <xdr:rowOff>28575</xdr:rowOff>
                  </from>
                  <to>
                    <xdr:col>3</xdr:col>
                    <xdr:colOff>323850</xdr:colOff>
                    <xdr:row>26</xdr:row>
                    <xdr:rowOff>247650</xdr:rowOff>
                  </to>
                </anchor>
              </controlPr>
            </control>
          </mc:Choice>
        </mc:AlternateContent>
        <mc:AlternateContent xmlns:mc="http://schemas.openxmlformats.org/markup-compatibility/2006">
          <mc:Choice Requires="x14">
            <control shapeId="19537" r:id="rId27" name="Check Box 81">
              <controlPr defaultSize="0" autoFill="0" autoLine="0" autoPict="0">
                <anchor moveWithCells="1">
                  <from>
                    <xdr:col>3</xdr:col>
                    <xdr:colOff>28575</xdr:colOff>
                    <xdr:row>25</xdr:row>
                    <xdr:rowOff>19050</xdr:rowOff>
                  </from>
                  <to>
                    <xdr:col>3</xdr:col>
                    <xdr:colOff>323850</xdr:colOff>
                    <xdr:row>25</xdr:row>
                    <xdr:rowOff>247650</xdr:rowOff>
                  </to>
                </anchor>
              </controlPr>
            </control>
          </mc:Choice>
        </mc:AlternateContent>
        <mc:AlternateContent xmlns:mc="http://schemas.openxmlformats.org/markup-compatibility/2006">
          <mc:Choice Requires="x14">
            <control shapeId="19538" r:id="rId28" name="Check Box 82">
              <controlPr defaultSize="0" autoFill="0" autoLine="0" autoPict="0">
                <anchor moveWithCells="1">
                  <from>
                    <xdr:col>3</xdr:col>
                    <xdr:colOff>28575</xdr:colOff>
                    <xdr:row>24</xdr:row>
                    <xdr:rowOff>9525</xdr:rowOff>
                  </from>
                  <to>
                    <xdr:col>3</xdr:col>
                    <xdr:colOff>323850</xdr:colOff>
                    <xdr:row>24</xdr:row>
                    <xdr:rowOff>247650</xdr:rowOff>
                  </to>
                </anchor>
              </controlPr>
            </control>
          </mc:Choice>
        </mc:AlternateContent>
        <mc:AlternateContent xmlns:mc="http://schemas.openxmlformats.org/markup-compatibility/2006">
          <mc:Choice Requires="x14">
            <control shapeId="19539" r:id="rId29" name="Check Box 83">
              <controlPr defaultSize="0" autoFill="0" autoLine="0" autoPict="0">
                <anchor moveWithCells="1">
                  <from>
                    <xdr:col>7</xdr:col>
                    <xdr:colOff>390525</xdr:colOff>
                    <xdr:row>24</xdr:row>
                    <xdr:rowOff>19050</xdr:rowOff>
                  </from>
                  <to>
                    <xdr:col>8</xdr:col>
                    <xdr:colOff>161925</xdr:colOff>
                    <xdr:row>24</xdr:row>
                    <xdr:rowOff>247650</xdr:rowOff>
                  </to>
                </anchor>
              </controlPr>
            </control>
          </mc:Choice>
        </mc:AlternateContent>
        <mc:AlternateContent xmlns:mc="http://schemas.openxmlformats.org/markup-compatibility/2006">
          <mc:Choice Requires="x14">
            <control shapeId="19540" r:id="rId30" name="Check Box 84">
              <controlPr defaultSize="0" autoFill="0" autoLine="0" autoPict="0">
                <anchor moveWithCells="1">
                  <from>
                    <xdr:col>9</xdr:col>
                    <xdr:colOff>295275</xdr:colOff>
                    <xdr:row>25</xdr:row>
                    <xdr:rowOff>38100</xdr:rowOff>
                  </from>
                  <to>
                    <xdr:col>10</xdr:col>
                    <xdr:colOff>57150</xdr:colOff>
                    <xdr:row>25</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9DA6-29E7-4B85-AC31-FA693D2E7749}">
  <sheetPr codeName="Sheet11">
    <tabColor theme="8" tint="0.39997558519241921"/>
    <pageSetUpPr fitToPage="1"/>
  </sheetPr>
  <dimension ref="A1:R37"/>
  <sheetViews>
    <sheetView showZeros="0" view="pageBreakPreview" zoomScaleNormal="100" zoomScaleSheetLayoutView="100" workbookViewId="0">
      <selection activeCell="E7" sqref="E7"/>
    </sheetView>
  </sheetViews>
  <sheetFormatPr defaultRowHeight="13.5" x14ac:dyDescent="0.15"/>
  <cols>
    <col min="1" max="1" width="9.5" bestFit="1" customWidth="1"/>
    <col min="2" max="2" width="6.125" bestFit="1" customWidth="1"/>
    <col min="3" max="3" width="7.75" customWidth="1"/>
    <col min="4" max="5" width="5.5" bestFit="1" customWidth="1"/>
    <col min="6" max="6" width="10.5" bestFit="1" customWidth="1"/>
    <col min="7" max="7" width="6.5" customWidth="1"/>
    <col min="8" max="8" width="7.5" bestFit="1" customWidth="1"/>
    <col min="9" max="9" width="5.5" bestFit="1" customWidth="1"/>
    <col min="10" max="10" width="7.75" customWidth="1"/>
    <col min="11" max="11" width="6.125" bestFit="1" customWidth="1"/>
    <col min="12" max="13" width="6.75" customWidth="1"/>
    <col min="14" max="15" width="7.75" customWidth="1"/>
    <col min="16" max="17" width="8.875" customWidth="1"/>
  </cols>
  <sheetData>
    <row r="1" spans="1:18" ht="14.45" customHeight="1" x14ac:dyDescent="0.15">
      <c r="A1" s="1879" t="s">
        <v>176</v>
      </c>
      <c r="B1" s="1879"/>
      <c r="C1" s="1879"/>
      <c r="D1" s="1879"/>
      <c r="E1" s="1879"/>
      <c r="F1" s="1879"/>
      <c r="G1" s="1879"/>
      <c r="H1" s="1879"/>
      <c r="I1" s="1879"/>
      <c r="J1" s="1879"/>
      <c r="K1" s="1879"/>
      <c r="L1" s="1879"/>
      <c r="M1" s="1879"/>
      <c r="N1" s="1879"/>
      <c r="O1" s="1879"/>
    </row>
    <row r="2" spans="1:18" ht="14.45" customHeight="1" x14ac:dyDescent="0.15">
      <c r="A2" s="1879"/>
      <c r="B2" s="1879"/>
      <c r="C2" s="1879"/>
      <c r="D2" s="1879"/>
      <c r="E2" s="1879"/>
      <c r="F2" s="1879"/>
      <c r="G2" s="1879"/>
      <c r="H2" s="1879"/>
      <c r="I2" s="1879"/>
      <c r="J2" s="1879"/>
      <c r="K2" s="1879"/>
      <c r="L2" s="1879"/>
      <c r="M2" s="1879"/>
      <c r="N2" s="1879"/>
      <c r="O2" s="1879"/>
    </row>
    <row r="3" spans="1:18" ht="14.45" customHeight="1" x14ac:dyDescent="0.15">
      <c r="A3" s="1879"/>
      <c r="B3" s="1879"/>
      <c r="C3" s="1879"/>
      <c r="D3" s="1879"/>
      <c r="E3" s="1879"/>
      <c r="F3" s="1879"/>
      <c r="G3" s="1879"/>
      <c r="H3" s="1879"/>
      <c r="I3" s="1879"/>
      <c r="J3" s="1879"/>
      <c r="K3" s="1879"/>
      <c r="L3" s="1879"/>
      <c r="M3" s="1879"/>
      <c r="N3" s="1879"/>
      <c r="O3" s="1879"/>
    </row>
    <row r="4" spans="1:18" ht="14.45" customHeight="1" x14ac:dyDescent="0.15">
      <c r="A4" s="10"/>
      <c r="B4" s="10"/>
      <c r="C4" s="10"/>
      <c r="D4" s="10"/>
      <c r="E4" s="10"/>
      <c r="F4" s="10"/>
      <c r="G4" s="10"/>
      <c r="H4" s="10"/>
      <c r="I4" s="10"/>
      <c r="J4" s="10"/>
      <c r="K4" s="10"/>
      <c r="L4" s="10"/>
      <c r="M4" s="10"/>
      <c r="N4" s="10"/>
      <c r="O4" s="10"/>
    </row>
    <row r="5" spans="1:18" ht="20.45" customHeight="1" thickBot="1" x14ac:dyDescent="0.2">
      <c r="A5" s="1883"/>
      <c r="B5" s="1883"/>
      <c r="C5" s="1883"/>
      <c r="D5" s="1883"/>
      <c r="E5" s="1883"/>
      <c r="F5" s="1883"/>
      <c r="G5" s="1883"/>
      <c r="H5" s="1883"/>
      <c r="I5" s="1883"/>
      <c r="J5" s="1883"/>
      <c r="K5" s="1883"/>
      <c r="L5" s="1883"/>
      <c r="M5" s="1883"/>
      <c r="N5" s="1883"/>
      <c r="O5" s="1883"/>
    </row>
    <row r="6" spans="1:18" ht="25.15" customHeight="1" thickBot="1" x14ac:dyDescent="0.2">
      <c r="A6" s="14" t="s">
        <v>116</v>
      </c>
      <c r="B6" s="1886">
        <f>【2ヵ月前】活動ﾌﾟﾛｸﾞﾗﾑ!E4</f>
        <v>0</v>
      </c>
      <c r="C6" s="1886"/>
      <c r="D6" s="1886"/>
      <c r="E6" s="1886"/>
      <c r="F6" s="1886"/>
      <c r="G6" s="1886"/>
      <c r="H6" s="1886"/>
      <c r="I6" s="1886"/>
      <c r="J6" s="1886"/>
      <c r="K6" s="1886"/>
      <c r="L6" s="1886"/>
      <c r="M6" s="1886"/>
      <c r="N6" s="1886"/>
      <c r="O6" s="1887"/>
      <c r="Q6" s="1676" t="s">
        <v>660</v>
      </c>
      <c r="R6" s="1678"/>
    </row>
    <row r="7" spans="1:18" ht="22.15" customHeight="1" thickBot="1" x14ac:dyDescent="0.2">
      <c r="A7" s="22" t="s">
        <v>117</v>
      </c>
      <c r="B7" s="19" t="s">
        <v>44</v>
      </c>
      <c r="C7" s="20">
        <f>【2ヵ月前】活動ﾌﾟﾛｸﾞﾗﾑ!F6</f>
        <v>0</v>
      </c>
      <c r="D7" s="2" t="s">
        <v>0</v>
      </c>
      <c r="E7" s="21"/>
      <c r="F7" s="2" t="s">
        <v>1</v>
      </c>
      <c r="G7" s="21"/>
      <c r="H7" s="2" t="s">
        <v>14</v>
      </c>
      <c r="I7" s="1936"/>
      <c r="J7" s="1936"/>
      <c r="K7" s="1936"/>
      <c r="L7" s="1936"/>
      <c r="M7" s="1936"/>
      <c r="N7" s="1936"/>
      <c r="O7" s="2054"/>
      <c r="Q7" s="1681"/>
      <c r="R7" s="1683"/>
    </row>
    <row r="8" spans="1:18" ht="22.15" customHeight="1" x14ac:dyDescent="0.15">
      <c r="A8" s="1880" t="s">
        <v>177</v>
      </c>
      <c r="B8" s="1872" t="s">
        <v>119</v>
      </c>
      <c r="C8" s="1872"/>
      <c r="D8" s="1872" t="s">
        <v>185</v>
      </c>
      <c r="E8" s="1872"/>
      <c r="F8" s="1872"/>
      <c r="G8" s="1872"/>
      <c r="H8" s="2068"/>
      <c r="I8" s="2062" t="s">
        <v>166</v>
      </c>
      <c r="J8" s="2062"/>
      <c r="K8" s="2059" t="s">
        <v>184</v>
      </c>
      <c r="L8" s="2062" t="s">
        <v>181</v>
      </c>
      <c r="M8" s="2062"/>
      <c r="N8" s="2074" t="s">
        <v>186</v>
      </c>
      <c r="O8" s="2075"/>
    </row>
    <row r="9" spans="1:18" ht="22.15" customHeight="1" x14ac:dyDescent="0.15">
      <c r="A9" s="1881"/>
      <c r="B9" s="2055" t="s">
        <v>178</v>
      </c>
      <c r="C9" s="2056"/>
      <c r="D9" s="2069"/>
      <c r="E9" s="2070"/>
      <c r="F9" s="2070"/>
      <c r="G9" s="2070"/>
      <c r="H9" s="2070"/>
      <c r="I9" s="2063"/>
      <c r="J9" s="2063"/>
      <c r="K9" s="2060"/>
      <c r="L9" s="2076" t="s">
        <v>172</v>
      </c>
      <c r="M9" s="2077"/>
      <c r="N9" s="2085"/>
      <c r="O9" s="2086"/>
    </row>
    <row r="10" spans="1:18" ht="22.15" customHeight="1" x14ac:dyDescent="0.15">
      <c r="A10" s="1881"/>
      <c r="B10" s="2049" t="s">
        <v>179</v>
      </c>
      <c r="C10" s="2050"/>
      <c r="D10" s="2051"/>
      <c r="E10" s="2052"/>
      <c r="F10" s="2052"/>
      <c r="G10" s="2052"/>
      <c r="H10" s="2052"/>
      <c r="I10" s="2053"/>
      <c r="J10" s="2053"/>
      <c r="K10" s="2060"/>
      <c r="L10" s="2078"/>
      <c r="M10" s="2079"/>
      <c r="N10" s="2087"/>
      <c r="O10" s="2088"/>
    </row>
    <row r="11" spans="1:18" ht="22.15" customHeight="1" x14ac:dyDescent="0.15">
      <c r="A11" s="1881"/>
      <c r="B11" s="2049" t="s">
        <v>180</v>
      </c>
      <c r="C11" s="2050"/>
      <c r="D11" s="2051"/>
      <c r="E11" s="2052"/>
      <c r="F11" s="2052"/>
      <c r="G11" s="2052"/>
      <c r="H11" s="2052"/>
      <c r="I11" s="2053"/>
      <c r="J11" s="2053"/>
      <c r="K11" s="2060"/>
      <c r="L11" s="2080" t="s">
        <v>182</v>
      </c>
      <c r="M11" s="2080"/>
      <c r="N11" s="2089"/>
      <c r="O11" s="2090"/>
    </row>
    <row r="12" spans="1:18" ht="22.15" customHeight="1" x14ac:dyDescent="0.15">
      <c r="A12" s="1881"/>
      <c r="B12" s="2049" t="s">
        <v>261</v>
      </c>
      <c r="C12" s="2050"/>
      <c r="D12" s="2051"/>
      <c r="E12" s="2052"/>
      <c r="F12" s="2052"/>
      <c r="G12" s="2052"/>
      <c r="H12" s="2052"/>
      <c r="I12" s="2053"/>
      <c r="J12" s="2053"/>
      <c r="K12" s="2060"/>
      <c r="L12" s="2081" t="s">
        <v>183</v>
      </c>
      <c r="M12" s="2082"/>
      <c r="N12" s="2091"/>
      <c r="O12" s="2092"/>
    </row>
    <row r="13" spans="1:18" ht="22.15" customHeight="1" thickBot="1" x14ac:dyDescent="0.2">
      <c r="A13" s="1882"/>
      <c r="B13" s="2057"/>
      <c r="C13" s="2058"/>
      <c r="D13" s="2071"/>
      <c r="E13" s="2072"/>
      <c r="F13" s="2072"/>
      <c r="G13" s="2072"/>
      <c r="H13" s="2072"/>
      <c r="I13" s="2073"/>
      <c r="J13" s="2073"/>
      <c r="K13" s="2061"/>
      <c r="L13" s="2083"/>
      <c r="M13" s="2084"/>
      <c r="N13" s="2093"/>
      <c r="O13" s="2094"/>
    </row>
    <row r="14" spans="1:18" ht="22.15" customHeight="1" x14ac:dyDescent="0.15">
      <c r="A14" s="1959" t="s">
        <v>126</v>
      </c>
      <c r="B14" s="2064"/>
      <c r="C14" s="2064"/>
      <c r="D14" s="12" t="s">
        <v>127</v>
      </c>
      <c r="E14" s="12" t="s">
        <v>128</v>
      </c>
      <c r="F14" s="12" t="s">
        <v>137</v>
      </c>
      <c r="G14" s="12" t="s">
        <v>129</v>
      </c>
      <c r="H14" s="1921" t="s">
        <v>138</v>
      </c>
      <c r="I14" s="1921"/>
      <c r="J14" s="2065" t="s">
        <v>141</v>
      </c>
      <c r="K14" s="2065"/>
      <c r="L14" s="2066"/>
      <c r="M14" s="2066"/>
      <c r="N14" s="2066"/>
      <c r="O14" s="2067"/>
    </row>
    <row r="15" spans="1:18" ht="22.15" customHeight="1" x14ac:dyDescent="0.15">
      <c r="A15" s="1881"/>
      <c r="B15" s="1944" t="s">
        <v>260</v>
      </c>
      <c r="C15" s="1944"/>
      <c r="D15" s="23"/>
      <c r="E15" s="24"/>
      <c r="F15" s="35"/>
      <c r="G15" s="29">
        <f>SUM(D15:F15)</f>
        <v>0</v>
      </c>
      <c r="H15" s="1873"/>
      <c r="I15" s="1873"/>
      <c r="J15" s="1850" t="s">
        <v>142</v>
      </c>
      <c r="K15" s="1850"/>
      <c r="L15" s="2033"/>
      <c r="M15" s="2033"/>
      <c r="N15" s="2033"/>
      <c r="O15" s="2034"/>
    </row>
    <row r="16" spans="1:18" ht="22.15" customHeight="1" thickBot="1" x14ac:dyDescent="0.2">
      <c r="A16" s="1882"/>
      <c r="B16" s="1869" t="s">
        <v>136</v>
      </c>
      <c r="C16" s="1869"/>
      <c r="D16" s="26"/>
      <c r="E16" s="27"/>
      <c r="F16" s="39"/>
      <c r="G16" s="30">
        <f>SUM(D16:F16)</f>
        <v>0</v>
      </c>
      <c r="H16" s="1874"/>
      <c r="I16" s="1874"/>
      <c r="J16" s="1869" t="s">
        <v>148</v>
      </c>
      <c r="K16" s="1869"/>
      <c r="L16" s="2045"/>
      <c r="M16" s="2045"/>
      <c r="N16" s="2045"/>
      <c r="O16" s="2046"/>
    </row>
    <row r="17" spans="1:15" ht="22.15" customHeight="1" x14ac:dyDescent="0.15">
      <c r="A17" s="1880" t="s">
        <v>187</v>
      </c>
      <c r="B17" s="1849" t="s">
        <v>140</v>
      </c>
      <c r="C17" s="1849"/>
      <c r="D17" s="1849"/>
      <c r="E17" s="1849"/>
      <c r="F17" s="1875"/>
      <c r="G17" s="1875"/>
      <c r="H17" s="1875"/>
      <c r="I17" s="1875"/>
      <c r="J17" s="1875"/>
      <c r="K17" s="1875"/>
      <c r="L17" s="1875"/>
      <c r="M17" s="1875"/>
      <c r="N17" s="1875"/>
      <c r="O17" s="1876"/>
    </row>
    <row r="18" spans="1:15" ht="22.15" customHeight="1" x14ac:dyDescent="0.15">
      <c r="A18" s="1881"/>
      <c r="B18" s="1850" t="s">
        <v>144</v>
      </c>
      <c r="C18" s="1850"/>
      <c r="D18" s="1850"/>
      <c r="E18" s="1850"/>
      <c r="F18" s="1877"/>
      <c r="G18" s="1877"/>
      <c r="H18" s="1877"/>
      <c r="I18" s="1877"/>
      <c r="J18" s="1877"/>
      <c r="K18" s="1877"/>
      <c r="L18" s="1877"/>
      <c r="M18" s="1877"/>
      <c r="N18" s="1877"/>
      <c r="O18" s="1878"/>
    </row>
    <row r="19" spans="1:15" ht="22.15" customHeight="1" x14ac:dyDescent="0.15">
      <c r="A19" s="1881"/>
      <c r="B19" s="1850" t="s">
        <v>139</v>
      </c>
      <c r="C19" s="1850"/>
      <c r="D19" s="1850"/>
      <c r="E19" s="1850"/>
      <c r="F19" s="2041"/>
      <c r="G19" s="2041"/>
      <c r="H19" s="2041"/>
      <c r="I19" s="2041"/>
      <c r="J19" s="2041"/>
      <c r="K19" s="2041"/>
      <c r="L19" s="2041"/>
      <c r="M19" s="2041"/>
      <c r="N19" s="2041"/>
      <c r="O19" s="2042"/>
    </row>
    <row r="20" spans="1:15" ht="22.15" customHeight="1" x14ac:dyDescent="0.15">
      <c r="A20" s="1881"/>
      <c r="B20" s="1921" t="s">
        <v>131</v>
      </c>
      <c r="C20" s="1921"/>
      <c r="D20" s="1921"/>
      <c r="E20" s="1921"/>
      <c r="F20" s="1937" t="s">
        <v>217</v>
      </c>
      <c r="G20" s="1938"/>
      <c r="H20" s="1938"/>
      <c r="I20" s="1938"/>
      <c r="J20" s="1938" t="s">
        <v>218</v>
      </c>
      <c r="K20" s="1938"/>
      <c r="L20" s="1938"/>
      <c r="M20" s="1938"/>
      <c r="N20" s="1938"/>
      <c r="O20" s="1939"/>
    </row>
    <row r="21" spans="1:15" ht="22.15" customHeight="1" x14ac:dyDescent="0.15">
      <c r="A21" s="1881"/>
      <c r="B21" s="1873"/>
      <c r="C21" s="1873"/>
      <c r="D21" s="1873"/>
      <c r="E21" s="1873"/>
      <c r="F21" s="1901" t="s">
        <v>232</v>
      </c>
      <c r="G21" s="1902"/>
      <c r="H21" s="1902"/>
      <c r="I21" s="1902"/>
      <c r="J21" s="1902"/>
      <c r="K21" s="1902"/>
      <c r="L21" s="1902"/>
      <c r="M21" s="1902"/>
      <c r="N21" s="1902"/>
      <c r="O21" s="1903"/>
    </row>
    <row r="22" spans="1:15" ht="22.15" customHeight="1" thickBot="1" x14ac:dyDescent="0.2">
      <c r="A22" s="1882"/>
      <c r="B22" s="1874"/>
      <c r="C22" s="1874"/>
      <c r="D22" s="1874"/>
      <c r="E22" s="1874"/>
      <c r="F22" s="1974" t="s">
        <v>155</v>
      </c>
      <c r="G22" s="1975"/>
      <c r="H22" s="1906"/>
      <c r="I22" s="1906"/>
      <c r="J22" s="1906"/>
      <c r="K22" s="1906"/>
      <c r="L22" s="1906"/>
      <c r="M22" s="1906"/>
      <c r="N22" s="1906"/>
      <c r="O22" s="4" t="s">
        <v>16</v>
      </c>
    </row>
    <row r="23" spans="1:15" ht="22.15" customHeight="1" x14ac:dyDescent="0.15">
      <c r="A23" s="1880" t="s">
        <v>132</v>
      </c>
      <c r="B23" s="1872" t="s">
        <v>133</v>
      </c>
      <c r="C23" s="1872"/>
      <c r="D23" s="2002" t="s">
        <v>224</v>
      </c>
      <c r="E23" s="2003"/>
      <c r="F23" s="49" t="s">
        <v>223</v>
      </c>
      <c r="G23" s="2003" t="s">
        <v>222</v>
      </c>
      <c r="H23" s="2003"/>
      <c r="I23" s="2003"/>
      <c r="J23" s="49" t="s">
        <v>221</v>
      </c>
      <c r="K23" s="2004" t="s">
        <v>237</v>
      </c>
      <c r="L23" s="2004"/>
      <c r="M23" s="1933" t="s">
        <v>244</v>
      </c>
      <c r="N23" s="1933"/>
      <c r="O23" s="2005"/>
    </row>
    <row r="24" spans="1:15" ht="22.15" customHeight="1" x14ac:dyDescent="0.15">
      <c r="A24" s="1881"/>
      <c r="B24" s="1873"/>
      <c r="C24" s="1873"/>
      <c r="D24" s="2013" t="s">
        <v>250</v>
      </c>
      <c r="E24" s="2014"/>
      <c r="F24" s="2014"/>
      <c r="G24" s="2014"/>
      <c r="H24" s="2011" t="s">
        <v>251</v>
      </c>
      <c r="I24" s="2011"/>
      <c r="J24" s="2011"/>
      <c r="K24" s="2011"/>
      <c r="L24" s="2011" t="s">
        <v>252</v>
      </c>
      <c r="M24" s="2011"/>
      <c r="N24" s="2011"/>
      <c r="O24" s="2012"/>
    </row>
    <row r="25" spans="1:15" ht="22.15" customHeight="1" x14ac:dyDescent="0.15">
      <c r="A25" s="1881"/>
      <c r="B25" s="1873"/>
      <c r="C25" s="1873"/>
      <c r="D25" s="2015" t="s">
        <v>188</v>
      </c>
      <c r="E25" s="2000"/>
      <c r="F25" s="2047"/>
      <c r="G25" s="2000" t="s">
        <v>243</v>
      </c>
      <c r="H25" s="2000"/>
      <c r="I25" s="2000"/>
      <c r="J25" s="2000" t="s">
        <v>214</v>
      </c>
      <c r="K25" s="2000"/>
      <c r="L25" s="2000" t="s">
        <v>215</v>
      </c>
      <c r="M25" s="2000"/>
      <c r="N25" s="2000"/>
      <c r="O25" s="2001"/>
    </row>
    <row r="26" spans="1:15" ht="22.15" customHeight="1" x14ac:dyDescent="0.15">
      <c r="A26" s="1881"/>
      <c r="B26" s="1873"/>
      <c r="C26" s="1873"/>
      <c r="D26" s="2017"/>
      <c r="E26" s="2011"/>
      <c r="F26" s="2048"/>
      <c r="G26" s="2011" t="s">
        <v>211</v>
      </c>
      <c r="H26" s="2011"/>
      <c r="I26" s="2011"/>
      <c r="J26" s="2011"/>
      <c r="K26" s="2022" t="s">
        <v>212</v>
      </c>
      <c r="L26" s="2022"/>
      <c r="M26" s="2022"/>
      <c r="N26" s="2022" t="s">
        <v>213</v>
      </c>
      <c r="O26" s="2023"/>
    </row>
    <row r="27" spans="1:15" ht="22.15" customHeight="1" x14ac:dyDescent="0.15">
      <c r="A27" s="1881"/>
      <c r="B27" s="1873" t="s">
        <v>134</v>
      </c>
      <c r="C27" s="1873"/>
      <c r="D27" s="1927" t="s">
        <v>231</v>
      </c>
      <c r="E27" s="1928"/>
      <c r="F27" s="1928"/>
      <c r="G27" s="1928"/>
      <c r="H27" s="1925" t="s">
        <v>253</v>
      </c>
      <c r="I27" s="1925"/>
      <c r="J27" s="1925"/>
      <c r="K27" s="1925"/>
      <c r="L27" s="1925"/>
      <c r="M27" s="1925"/>
      <c r="N27" s="1925"/>
      <c r="O27" s="1926"/>
    </row>
    <row r="28" spans="1:15" ht="22.15" customHeight="1" x14ac:dyDescent="0.15">
      <c r="A28" s="1881"/>
      <c r="B28" s="1873"/>
      <c r="C28" s="1873"/>
      <c r="D28" s="1901" t="s">
        <v>230</v>
      </c>
      <c r="E28" s="1902"/>
      <c r="F28" s="1902"/>
      <c r="G28" s="1902"/>
      <c r="H28" s="1902"/>
      <c r="I28" s="1902"/>
      <c r="J28" s="1923" t="s">
        <v>228</v>
      </c>
      <c r="K28" s="1923"/>
      <c r="L28" s="1923"/>
      <c r="M28" s="1923"/>
      <c r="N28" s="1923"/>
      <c r="O28" s="1924"/>
    </row>
    <row r="29" spans="1:15" ht="22.15" customHeight="1" x14ac:dyDescent="0.15">
      <c r="A29" s="1881"/>
      <c r="B29" s="1873"/>
      <c r="C29" s="1873"/>
      <c r="D29" s="1907" t="s">
        <v>233</v>
      </c>
      <c r="E29" s="1907"/>
      <c r="F29" s="1907"/>
      <c r="G29" s="1907"/>
      <c r="H29" s="1907"/>
      <c r="I29" s="1907"/>
      <c r="J29" s="1907"/>
      <c r="K29" s="1907"/>
      <c r="L29" s="1907"/>
      <c r="M29" s="1907"/>
      <c r="N29" s="1907"/>
      <c r="O29" s="1908"/>
    </row>
    <row r="30" spans="1:15" ht="22.15" customHeight="1" x14ac:dyDescent="0.15">
      <c r="A30" s="1881"/>
      <c r="B30" s="1873"/>
      <c r="C30" s="1873"/>
      <c r="D30" s="1917" t="s">
        <v>234</v>
      </c>
      <c r="E30" s="1917"/>
      <c r="F30" s="1917"/>
      <c r="G30" s="1917"/>
      <c r="H30" s="1917"/>
      <c r="I30" s="1917"/>
      <c r="J30" s="1917"/>
      <c r="K30" s="1917"/>
      <c r="L30" s="1917"/>
      <c r="M30" s="1917"/>
      <c r="N30" s="1917"/>
      <c r="O30" s="1918"/>
    </row>
    <row r="31" spans="1:15" ht="22.15" customHeight="1" x14ac:dyDescent="0.15">
      <c r="A31" s="1881"/>
      <c r="B31" s="1873"/>
      <c r="C31" s="1873"/>
      <c r="D31" s="1917" t="s">
        <v>235</v>
      </c>
      <c r="E31" s="1917"/>
      <c r="F31" s="1917"/>
      <c r="G31" s="1917"/>
      <c r="H31" s="1917"/>
      <c r="I31" s="1917"/>
      <c r="J31" s="1917"/>
      <c r="K31" s="1917"/>
      <c r="L31" s="1917"/>
      <c r="M31" s="1917"/>
      <c r="N31" s="1917"/>
      <c r="O31" s="1918"/>
    </row>
    <row r="32" spans="1:15" ht="22.15" customHeight="1" x14ac:dyDescent="0.15">
      <c r="A32" s="1881"/>
      <c r="B32" s="1873"/>
      <c r="C32" s="1873"/>
      <c r="D32" s="2006" t="s">
        <v>151</v>
      </c>
      <c r="E32" s="2007"/>
      <c r="F32" s="2007"/>
      <c r="G32" s="2007"/>
      <c r="H32" s="2008"/>
      <c r="I32" s="2008"/>
      <c r="J32" s="2008"/>
      <c r="K32" s="2008"/>
      <c r="L32" s="2008"/>
      <c r="M32" s="2008"/>
      <c r="N32" s="2008"/>
      <c r="O32" s="2009"/>
    </row>
    <row r="33" spans="1:15" ht="22.15" customHeight="1" thickBot="1" x14ac:dyDescent="0.2">
      <c r="A33" s="1882"/>
      <c r="B33" s="1874"/>
      <c r="C33" s="1874"/>
      <c r="D33" s="1909" t="s">
        <v>236</v>
      </c>
      <c r="E33" s="1909"/>
      <c r="F33" s="1909"/>
      <c r="G33" s="1909"/>
      <c r="H33" s="1909"/>
      <c r="I33" s="1909"/>
      <c r="J33" s="1909"/>
      <c r="K33" s="1909"/>
      <c r="L33" s="1909"/>
      <c r="M33" s="1909"/>
      <c r="N33" s="1909"/>
      <c r="O33" s="1910"/>
    </row>
    <row r="34" spans="1:15" ht="13.15" customHeight="1" x14ac:dyDescent="0.15">
      <c r="A34" s="11"/>
      <c r="B34" s="11"/>
      <c r="C34" s="11"/>
      <c r="D34" s="3"/>
      <c r="E34" s="3"/>
      <c r="F34" s="3"/>
      <c r="G34" s="3"/>
      <c r="H34" s="3"/>
      <c r="I34" s="3"/>
      <c r="J34" s="3"/>
      <c r="K34" s="3"/>
      <c r="L34" s="3"/>
      <c r="M34" s="3"/>
      <c r="N34" s="3"/>
      <c r="O34" s="3"/>
    </row>
    <row r="35" spans="1:15" ht="13.9" customHeight="1" x14ac:dyDescent="0.15">
      <c r="A35" s="1916" t="s">
        <v>153</v>
      </c>
      <c r="B35" s="1916"/>
      <c r="C35" s="1916"/>
      <c r="D35" s="1916"/>
      <c r="E35" s="1916"/>
      <c r="F35" s="1916"/>
      <c r="G35" s="1916"/>
      <c r="H35" s="1916"/>
      <c r="I35" s="1916"/>
      <c r="J35" s="1916"/>
      <c r="K35" s="1916"/>
      <c r="L35" s="1916"/>
      <c r="M35" s="1916"/>
      <c r="N35" s="1916"/>
      <c r="O35" s="1916"/>
    </row>
    <row r="36" spans="1:15" x14ac:dyDescent="0.15">
      <c r="A36" s="1922" t="s">
        <v>154</v>
      </c>
      <c r="B36" s="1922"/>
      <c r="C36" s="1922"/>
      <c r="D36" s="1922"/>
      <c r="E36" s="1922"/>
      <c r="F36" s="1922"/>
      <c r="G36" s="1922"/>
      <c r="H36" s="1922"/>
      <c r="I36" s="1922"/>
      <c r="J36" s="1922"/>
      <c r="K36" s="1922"/>
      <c r="L36" s="1922"/>
      <c r="M36" s="1922"/>
      <c r="N36" s="1922"/>
      <c r="O36" s="1922"/>
    </row>
    <row r="37" spans="1:15" x14ac:dyDescent="0.15">
      <c r="A37" s="1900" t="s">
        <v>262</v>
      </c>
      <c r="B37" s="1900"/>
      <c r="C37" s="1900"/>
      <c r="D37" s="1900"/>
      <c r="E37" s="1900"/>
      <c r="F37" s="1900"/>
      <c r="G37" s="1900"/>
      <c r="H37" s="1900"/>
      <c r="I37" s="1900"/>
      <c r="J37" s="1900"/>
      <c r="K37" s="1900"/>
      <c r="L37" s="1900"/>
      <c r="M37" s="1900"/>
      <c r="N37" s="1900"/>
      <c r="O37" s="1900"/>
    </row>
  </sheetData>
  <mergeCells count="87">
    <mergeCell ref="Q6:R7"/>
    <mergeCell ref="D28:I28"/>
    <mergeCell ref="J28:O28"/>
    <mergeCell ref="D32:G32"/>
    <mergeCell ref="H32:O32"/>
    <mergeCell ref="G26:J26"/>
    <mergeCell ref="K26:M26"/>
    <mergeCell ref="N26:O26"/>
    <mergeCell ref="D27:G27"/>
    <mergeCell ref="H27:O27"/>
    <mergeCell ref="H24:K24"/>
    <mergeCell ref="L24:O24"/>
    <mergeCell ref="G25:I25"/>
    <mergeCell ref="J25:K25"/>
    <mergeCell ref="L25:O25"/>
    <mergeCell ref="B18:E18"/>
    <mergeCell ref="F18:O18"/>
    <mergeCell ref="B19:E19"/>
    <mergeCell ref="F19:O19"/>
    <mergeCell ref="F22:G22"/>
    <mergeCell ref="H22:N22"/>
    <mergeCell ref="B20:E22"/>
    <mergeCell ref="F21:O21"/>
    <mergeCell ref="F20:I20"/>
    <mergeCell ref="J20:O20"/>
    <mergeCell ref="L8:M8"/>
    <mergeCell ref="L16:O16"/>
    <mergeCell ref="D8:H8"/>
    <mergeCell ref="D9:H9"/>
    <mergeCell ref="D12:H12"/>
    <mergeCell ref="D13:H13"/>
    <mergeCell ref="I13:J13"/>
    <mergeCell ref="N8:O8"/>
    <mergeCell ref="L9:M10"/>
    <mergeCell ref="L11:M11"/>
    <mergeCell ref="L12:M13"/>
    <mergeCell ref="N9:O10"/>
    <mergeCell ref="N11:O11"/>
    <mergeCell ref="N12:O13"/>
    <mergeCell ref="A35:O35"/>
    <mergeCell ref="A36:O36"/>
    <mergeCell ref="A37:O37"/>
    <mergeCell ref="B27:C33"/>
    <mergeCell ref="D29:O29"/>
    <mergeCell ref="D30:O30"/>
    <mergeCell ref="D31:O31"/>
    <mergeCell ref="D33:O33"/>
    <mergeCell ref="A23:A33"/>
    <mergeCell ref="B23:C26"/>
    <mergeCell ref="D25:F26"/>
    <mergeCell ref="D23:E23"/>
    <mergeCell ref="G23:I23"/>
    <mergeCell ref="K23:L23"/>
    <mergeCell ref="M23:O23"/>
    <mergeCell ref="D24:G24"/>
    <mergeCell ref="A14:A16"/>
    <mergeCell ref="B14:C14"/>
    <mergeCell ref="H14:I16"/>
    <mergeCell ref="J14:K14"/>
    <mergeCell ref="L14:O14"/>
    <mergeCell ref="B15:C15"/>
    <mergeCell ref="J15:K15"/>
    <mergeCell ref="L15:O15"/>
    <mergeCell ref="B16:C16"/>
    <mergeCell ref="J16:K16"/>
    <mergeCell ref="A17:A22"/>
    <mergeCell ref="B17:E17"/>
    <mergeCell ref="F17:O17"/>
    <mergeCell ref="A1:O3"/>
    <mergeCell ref="A5:O5"/>
    <mergeCell ref="B6:O6"/>
    <mergeCell ref="I7:O7"/>
    <mergeCell ref="A8:A13"/>
    <mergeCell ref="B8:C8"/>
    <mergeCell ref="B9:C9"/>
    <mergeCell ref="B12:C12"/>
    <mergeCell ref="B13:C13"/>
    <mergeCell ref="K8:K13"/>
    <mergeCell ref="I8:J8"/>
    <mergeCell ref="I9:J9"/>
    <mergeCell ref="I12:J12"/>
    <mergeCell ref="B10:C10"/>
    <mergeCell ref="D10:H10"/>
    <mergeCell ref="I10:J10"/>
    <mergeCell ref="B11:C11"/>
    <mergeCell ref="D11:H11"/>
    <mergeCell ref="I11:J11"/>
  </mergeCells>
  <phoneticPr fontId="7"/>
  <hyperlinks>
    <hyperlink ref="Q6:R7" location="目次!A1" display="目次へ" xr:uid="{4D3F555E-7D74-43F8-AB6D-6A1B0E53CA76}"/>
  </hyperlinks>
  <pageMargins left="0.25" right="0.25"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1" r:id="rId4" name="Check Box 31">
              <controlPr defaultSize="0" autoFill="0" autoLine="0" autoPict="0">
                <anchor moveWithCells="1">
                  <from>
                    <xdr:col>5</xdr:col>
                    <xdr:colOff>0</xdr:colOff>
                    <xdr:row>19</xdr:row>
                    <xdr:rowOff>19050</xdr:rowOff>
                  </from>
                  <to>
                    <xdr:col>5</xdr:col>
                    <xdr:colOff>285750</xdr:colOff>
                    <xdr:row>19</xdr:row>
                    <xdr:rowOff>247650</xdr:rowOff>
                  </to>
                </anchor>
              </controlPr>
            </control>
          </mc:Choice>
        </mc:AlternateContent>
        <mc:AlternateContent xmlns:mc="http://schemas.openxmlformats.org/markup-compatibility/2006">
          <mc:Choice Requires="x14">
            <control shapeId="20512" r:id="rId5" name="Check Box 32">
              <controlPr defaultSize="0" autoFill="0" autoLine="0" autoPict="0">
                <anchor moveWithCells="1">
                  <from>
                    <xdr:col>5</xdr:col>
                    <xdr:colOff>0</xdr:colOff>
                    <xdr:row>20</xdr:row>
                    <xdr:rowOff>38100</xdr:rowOff>
                  </from>
                  <to>
                    <xdr:col>5</xdr:col>
                    <xdr:colOff>304800</xdr:colOff>
                    <xdr:row>20</xdr:row>
                    <xdr:rowOff>266700</xdr:rowOff>
                  </to>
                </anchor>
              </controlPr>
            </control>
          </mc:Choice>
        </mc:AlternateContent>
        <mc:AlternateContent xmlns:mc="http://schemas.openxmlformats.org/markup-compatibility/2006">
          <mc:Choice Requires="x14">
            <control shapeId="20513" r:id="rId6" name="Check Box 33">
              <controlPr defaultSize="0" autoFill="0" autoLine="0" autoPict="0">
                <anchor moveWithCells="1">
                  <from>
                    <xdr:col>5</xdr:col>
                    <xdr:colOff>0</xdr:colOff>
                    <xdr:row>21</xdr:row>
                    <xdr:rowOff>38100</xdr:rowOff>
                  </from>
                  <to>
                    <xdr:col>5</xdr:col>
                    <xdr:colOff>285750</xdr:colOff>
                    <xdr:row>21</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9</xdr:col>
                    <xdr:colOff>19050</xdr:colOff>
                    <xdr:row>19</xdr:row>
                    <xdr:rowOff>28575</xdr:rowOff>
                  </from>
                  <to>
                    <xdr:col>9</xdr:col>
                    <xdr:colOff>323850</xdr:colOff>
                    <xdr:row>19</xdr:row>
                    <xdr:rowOff>247650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3</xdr:col>
                    <xdr:colOff>57150</xdr:colOff>
                    <xdr:row>22</xdr:row>
                    <xdr:rowOff>19050</xdr:rowOff>
                  </from>
                  <to>
                    <xdr:col>3</xdr:col>
                    <xdr:colOff>342900</xdr:colOff>
                    <xdr:row>22</xdr:row>
                    <xdr:rowOff>247650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6</xdr:col>
                    <xdr:colOff>38100</xdr:colOff>
                    <xdr:row>22</xdr:row>
                    <xdr:rowOff>28575</xdr:rowOff>
                  </from>
                  <to>
                    <xdr:col>6</xdr:col>
                    <xdr:colOff>333375</xdr:colOff>
                    <xdr:row>22</xdr:row>
                    <xdr:rowOff>247650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6</xdr:col>
                    <xdr:colOff>457200</xdr:colOff>
                    <xdr:row>22</xdr:row>
                    <xdr:rowOff>38100</xdr:rowOff>
                  </from>
                  <to>
                    <xdr:col>7</xdr:col>
                    <xdr:colOff>285750</xdr:colOff>
                    <xdr:row>22</xdr:row>
                    <xdr:rowOff>266700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9</xdr:col>
                    <xdr:colOff>161925</xdr:colOff>
                    <xdr:row>22</xdr:row>
                    <xdr:rowOff>28575</xdr:rowOff>
                  </from>
                  <to>
                    <xdr:col>9</xdr:col>
                    <xdr:colOff>438150</xdr:colOff>
                    <xdr:row>22</xdr:row>
                    <xdr:rowOff>247650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12</xdr:col>
                    <xdr:colOff>171450</xdr:colOff>
                    <xdr:row>22</xdr:row>
                    <xdr:rowOff>28575</xdr:rowOff>
                  </from>
                  <to>
                    <xdr:col>12</xdr:col>
                    <xdr:colOff>457200</xdr:colOff>
                    <xdr:row>22</xdr:row>
                    <xdr:rowOff>247650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13</xdr:col>
                    <xdr:colOff>104775</xdr:colOff>
                    <xdr:row>22</xdr:row>
                    <xdr:rowOff>19050</xdr:rowOff>
                  </from>
                  <to>
                    <xdr:col>13</xdr:col>
                    <xdr:colOff>400050</xdr:colOff>
                    <xdr:row>22</xdr:row>
                    <xdr:rowOff>247650</xdr:rowOff>
                  </to>
                </anchor>
              </controlPr>
            </control>
          </mc:Choice>
        </mc:AlternateContent>
        <mc:AlternateContent xmlns:mc="http://schemas.openxmlformats.org/markup-compatibility/2006">
          <mc:Choice Requires="x14">
            <control shapeId="20521" r:id="rId14" name="Check Box 41">
              <controlPr defaultSize="0" autoFill="0" autoLine="0" autoPict="0">
                <anchor moveWithCells="1">
                  <from>
                    <xdr:col>3</xdr:col>
                    <xdr:colOff>57150</xdr:colOff>
                    <xdr:row>23</xdr:row>
                    <xdr:rowOff>19050</xdr:rowOff>
                  </from>
                  <to>
                    <xdr:col>3</xdr:col>
                    <xdr:colOff>361950</xdr:colOff>
                    <xdr:row>23</xdr:row>
                    <xdr:rowOff>247650</xdr:rowOff>
                  </to>
                </anchor>
              </controlPr>
            </control>
          </mc:Choice>
        </mc:AlternateContent>
        <mc:AlternateContent xmlns:mc="http://schemas.openxmlformats.org/markup-compatibility/2006">
          <mc:Choice Requires="x14">
            <control shapeId="20522" r:id="rId15" name="Check Box 42">
              <controlPr defaultSize="0" autoFill="0" autoLine="0" autoPict="0">
                <anchor moveWithCells="1">
                  <from>
                    <xdr:col>7</xdr:col>
                    <xdr:colOff>228600</xdr:colOff>
                    <xdr:row>23</xdr:row>
                    <xdr:rowOff>19050</xdr:rowOff>
                  </from>
                  <to>
                    <xdr:col>8</xdr:col>
                    <xdr:colOff>19050</xdr:colOff>
                    <xdr:row>23</xdr:row>
                    <xdr:rowOff>247650</xdr:rowOff>
                  </to>
                </anchor>
              </controlPr>
            </control>
          </mc:Choice>
        </mc:AlternateContent>
        <mc:AlternateContent xmlns:mc="http://schemas.openxmlformats.org/markup-compatibility/2006">
          <mc:Choice Requires="x14">
            <control shapeId="20523" r:id="rId16" name="Check Box 43">
              <controlPr defaultSize="0" autoFill="0" autoLine="0" autoPict="0">
                <anchor moveWithCells="1">
                  <from>
                    <xdr:col>11</xdr:col>
                    <xdr:colOff>28575</xdr:colOff>
                    <xdr:row>23</xdr:row>
                    <xdr:rowOff>28575</xdr:rowOff>
                  </from>
                  <to>
                    <xdr:col>11</xdr:col>
                    <xdr:colOff>323850</xdr:colOff>
                    <xdr:row>23</xdr:row>
                    <xdr:rowOff>247650</xdr:rowOff>
                  </to>
                </anchor>
              </controlPr>
            </control>
          </mc:Choice>
        </mc:AlternateContent>
        <mc:AlternateContent xmlns:mc="http://schemas.openxmlformats.org/markup-compatibility/2006">
          <mc:Choice Requires="x14">
            <control shapeId="20524" r:id="rId17" name="Check Box 44">
              <controlPr defaultSize="0" autoFill="0" autoLine="0" autoPict="0">
                <anchor moveWithCells="1">
                  <from>
                    <xdr:col>6</xdr:col>
                    <xdr:colOff>352425</xdr:colOff>
                    <xdr:row>24</xdr:row>
                    <xdr:rowOff>38100</xdr:rowOff>
                  </from>
                  <to>
                    <xdr:col>7</xdr:col>
                    <xdr:colOff>209550</xdr:colOff>
                    <xdr:row>24</xdr:row>
                    <xdr:rowOff>266700</xdr:rowOff>
                  </to>
                </anchor>
              </controlPr>
            </control>
          </mc:Choice>
        </mc:AlternateContent>
        <mc:AlternateContent xmlns:mc="http://schemas.openxmlformats.org/markup-compatibility/2006">
          <mc:Choice Requires="x14">
            <control shapeId="20525" r:id="rId18" name="Check Box 45">
              <controlPr defaultSize="0" autoFill="0" autoLine="0" autoPict="0">
                <anchor moveWithCells="1">
                  <from>
                    <xdr:col>9</xdr:col>
                    <xdr:colOff>104775</xdr:colOff>
                    <xdr:row>24</xdr:row>
                    <xdr:rowOff>28575</xdr:rowOff>
                  </from>
                  <to>
                    <xdr:col>9</xdr:col>
                    <xdr:colOff>400050</xdr:colOff>
                    <xdr:row>24</xdr:row>
                    <xdr:rowOff>247650</xdr:rowOff>
                  </to>
                </anchor>
              </controlPr>
            </control>
          </mc:Choice>
        </mc:AlternateContent>
        <mc:AlternateContent xmlns:mc="http://schemas.openxmlformats.org/markup-compatibility/2006">
          <mc:Choice Requires="x14">
            <control shapeId="20526" r:id="rId19" name="Check Box 46">
              <controlPr defaultSize="0" autoFill="0" autoLine="0" autoPict="0">
                <anchor moveWithCells="1">
                  <from>
                    <xdr:col>11</xdr:col>
                    <xdr:colOff>57150</xdr:colOff>
                    <xdr:row>24</xdr:row>
                    <xdr:rowOff>19050</xdr:rowOff>
                  </from>
                  <to>
                    <xdr:col>11</xdr:col>
                    <xdr:colOff>323850</xdr:colOff>
                    <xdr:row>24</xdr:row>
                    <xdr:rowOff>247650</xdr:rowOff>
                  </to>
                </anchor>
              </controlPr>
            </control>
          </mc:Choice>
        </mc:AlternateContent>
        <mc:AlternateContent xmlns:mc="http://schemas.openxmlformats.org/markup-compatibility/2006">
          <mc:Choice Requires="x14">
            <control shapeId="20527" r:id="rId20" name="Check Box 47">
              <controlPr defaultSize="0" autoFill="0" autoLine="0" autoPict="0">
                <anchor moveWithCells="1">
                  <from>
                    <xdr:col>6</xdr:col>
                    <xdr:colOff>390525</xdr:colOff>
                    <xdr:row>25</xdr:row>
                    <xdr:rowOff>19050</xdr:rowOff>
                  </from>
                  <to>
                    <xdr:col>7</xdr:col>
                    <xdr:colOff>247650</xdr:colOff>
                    <xdr:row>25</xdr:row>
                    <xdr:rowOff>247650</xdr:rowOff>
                  </to>
                </anchor>
              </controlPr>
            </control>
          </mc:Choice>
        </mc:AlternateContent>
        <mc:AlternateContent xmlns:mc="http://schemas.openxmlformats.org/markup-compatibility/2006">
          <mc:Choice Requires="x14">
            <control shapeId="20528" r:id="rId21" name="Check Box 48">
              <controlPr defaultSize="0" autoFill="0" autoLine="0" autoPict="0">
                <anchor moveWithCells="1">
                  <from>
                    <xdr:col>11</xdr:col>
                    <xdr:colOff>0</xdr:colOff>
                    <xdr:row>25</xdr:row>
                    <xdr:rowOff>19050</xdr:rowOff>
                  </from>
                  <to>
                    <xdr:col>11</xdr:col>
                    <xdr:colOff>285750</xdr:colOff>
                    <xdr:row>25</xdr:row>
                    <xdr:rowOff>247650</xdr:rowOff>
                  </to>
                </anchor>
              </controlPr>
            </control>
          </mc:Choice>
        </mc:AlternateContent>
        <mc:AlternateContent xmlns:mc="http://schemas.openxmlformats.org/markup-compatibility/2006">
          <mc:Choice Requires="x14">
            <control shapeId="20529" r:id="rId22" name="Check Box 49">
              <controlPr defaultSize="0" autoFill="0" autoLine="0" autoPict="0">
                <anchor moveWithCells="1">
                  <from>
                    <xdr:col>13</xdr:col>
                    <xdr:colOff>419100</xdr:colOff>
                    <xdr:row>25</xdr:row>
                    <xdr:rowOff>38100</xdr:rowOff>
                  </from>
                  <to>
                    <xdr:col>14</xdr:col>
                    <xdr:colOff>171450</xdr:colOff>
                    <xdr:row>25</xdr:row>
                    <xdr:rowOff>266700</xdr:rowOff>
                  </to>
                </anchor>
              </controlPr>
            </control>
          </mc:Choice>
        </mc:AlternateContent>
        <mc:AlternateContent xmlns:mc="http://schemas.openxmlformats.org/markup-compatibility/2006">
          <mc:Choice Requires="x14">
            <control shapeId="20530" r:id="rId23" name="Check Box 50">
              <controlPr defaultSize="0" autoFill="0" autoLine="0" autoPict="0">
                <anchor moveWithCells="1">
                  <from>
                    <xdr:col>3</xdr:col>
                    <xdr:colOff>28575</xdr:colOff>
                    <xdr:row>32</xdr:row>
                    <xdr:rowOff>9525</xdr:rowOff>
                  </from>
                  <to>
                    <xdr:col>3</xdr:col>
                    <xdr:colOff>323850</xdr:colOff>
                    <xdr:row>32</xdr:row>
                    <xdr:rowOff>247650</xdr:rowOff>
                  </to>
                </anchor>
              </controlPr>
            </control>
          </mc:Choice>
        </mc:AlternateContent>
        <mc:AlternateContent xmlns:mc="http://schemas.openxmlformats.org/markup-compatibility/2006">
          <mc:Choice Requires="x14">
            <control shapeId="20531" r:id="rId24" name="Check Box 51">
              <controlPr defaultSize="0" autoFill="0" autoLine="0" autoPict="0">
                <anchor moveWithCells="1">
                  <from>
                    <xdr:col>3</xdr:col>
                    <xdr:colOff>19050</xdr:colOff>
                    <xdr:row>30</xdr:row>
                    <xdr:rowOff>28575</xdr:rowOff>
                  </from>
                  <to>
                    <xdr:col>3</xdr:col>
                    <xdr:colOff>304800</xdr:colOff>
                    <xdr:row>30</xdr:row>
                    <xdr:rowOff>247650</xdr:rowOff>
                  </to>
                </anchor>
              </controlPr>
            </control>
          </mc:Choice>
        </mc:AlternateContent>
        <mc:AlternateContent xmlns:mc="http://schemas.openxmlformats.org/markup-compatibility/2006">
          <mc:Choice Requires="x14">
            <control shapeId="20532" r:id="rId25" name="Check Box 52">
              <controlPr defaultSize="0" autoFill="0" autoLine="0" autoPict="0">
                <anchor moveWithCells="1">
                  <from>
                    <xdr:col>3</xdr:col>
                    <xdr:colOff>19050</xdr:colOff>
                    <xdr:row>29</xdr:row>
                    <xdr:rowOff>38100</xdr:rowOff>
                  </from>
                  <to>
                    <xdr:col>3</xdr:col>
                    <xdr:colOff>304800</xdr:colOff>
                    <xdr:row>29</xdr:row>
                    <xdr:rowOff>266700</xdr:rowOff>
                  </to>
                </anchor>
              </controlPr>
            </control>
          </mc:Choice>
        </mc:AlternateContent>
        <mc:AlternateContent xmlns:mc="http://schemas.openxmlformats.org/markup-compatibility/2006">
          <mc:Choice Requires="x14">
            <control shapeId="20533" r:id="rId26" name="Check Box 53">
              <controlPr defaultSize="0" autoFill="0" autoLine="0" autoPict="0">
                <anchor moveWithCells="1">
                  <from>
                    <xdr:col>3</xdr:col>
                    <xdr:colOff>28575</xdr:colOff>
                    <xdr:row>28</xdr:row>
                    <xdr:rowOff>28575</xdr:rowOff>
                  </from>
                  <to>
                    <xdr:col>3</xdr:col>
                    <xdr:colOff>323850</xdr:colOff>
                    <xdr:row>28</xdr:row>
                    <xdr:rowOff>247650</xdr:rowOff>
                  </to>
                </anchor>
              </controlPr>
            </control>
          </mc:Choice>
        </mc:AlternateContent>
        <mc:AlternateContent xmlns:mc="http://schemas.openxmlformats.org/markup-compatibility/2006">
          <mc:Choice Requires="x14">
            <control shapeId="20534" r:id="rId27" name="Check Box 54">
              <controlPr defaultSize="0" autoFill="0" autoLine="0" autoPict="0">
                <anchor moveWithCells="1">
                  <from>
                    <xdr:col>3</xdr:col>
                    <xdr:colOff>28575</xdr:colOff>
                    <xdr:row>27</xdr:row>
                    <xdr:rowOff>19050</xdr:rowOff>
                  </from>
                  <to>
                    <xdr:col>3</xdr:col>
                    <xdr:colOff>323850</xdr:colOff>
                    <xdr:row>27</xdr:row>
                    <xdr:rowOff>247650</xdr:rowOff>
                  </to>
                </anchor>
              </controlPr>
            </control>
          </mc:Choice>
        </mc:AlternateContent>
        <mc:AlternateContent xmlns:mc="http://schemas.openxmlformats.org/markup-compatibility/2006">
          <mc:Choice Requires="x14">
            <control shapeId="20535" r:id="rId28" name="Check Box 55">
              <controlPr defaultSize="0" autoFill="0" autoLine="0" autoPict="0">
                <anchor moveWithCells="1">
                  <from>
                    <xdr:col>3</xdr:col>
                    <xdr:colOff>28575</xdr:colOff>
                    <xdr:row>26</xdr:row>
                    <xdr:rowOff>9525</xdr:rowOff>
                  </from>
                  <to>
                    <xdr:col>3</xdr:col>
                    <xdr:colOff>323850</xdr:colOff>
                    <xdr:row>26</xdr:row>
                    <xdr:rowOff>247650</xdr:rowOff>
                  </to>
                </anchor>
              </controlPr>
            </control>
          </mc:Choice>
        </mc:AlternateContent>
        <mc:AlternateContent xmlns:mc="http://schemas.openxmlformats.org/markup-compatibility/2006">
          <mc:Choice Requires="x14">
            <control shapeId="20536" r:id="rId29" name="Check Box 56">
              <controlPr defaultSize="0" autoFill="0" autoLine="0" autoPict="0">
                <anchor moveWithCells="1">
                  <from>
                    <xdr:col>7</xdr:col>
                    <xdr:colOff>390525</xdr:colOff>
                    <xdr:row>26</xdr:row>
                    <xdr:rowOff>19050</xdr:rowOff>
                  </from>
                  <to>
                    <xdr:col>8</xdr:col>
                    <xdr:colOff>171450</xdr:colOff>
                    <xdr:row>26</xdr:row>
                    <xdr:rowOff>247650</xdr:rowOff>
                  </to>
                </anchor>
              </controlPr>
            </control>
          </mc:Choice>
        </mc:AlternateContent>
        <mc:AlternateContent xmlns:mc="http://schemas.openxmlformats.org/markup-compatibility/2006">
          <mc:Choice Requires="x14">
            <control shapeId="20537" r:id="rId30" name="Check Box 57">
              <controlPr defaultSize="0" autoFill="0" autoLine="0" autoPict="0">
                <anchor moveWithCells="1">
                  <from>
                    <xdr:col>9</xdr:col>
                    <xdr:colOff>295275</xdr:colOff>
                    <xdr:row>27</xdr:row>
                    <xdr:rowOff>38100</xdr:rowOff>
                  </from>
                  <to>
                    <xdr:col>10</xdr:col>
                    <xdr:colOff>57150</xdr:colOff>
                    <xdr:row>27</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D5293-8635-444A-95BC-E3EED087C6F7}">
  <sheetPr>
    <tabColor rgb="FFFF0000"/>
  </sheetPr>
  <dimension ref="A1:AZ74"/>
  <sheetViews>
    <sheetView showZeros="0" view="pageBreakPreview" topLeftCell="A2" zoomScale="120" zoomScaleNormal="100" zoomScaleSheetLayoutView="120" workbookViewId="0">
      <selection activeCell="V35" sqref="V35"/>
    </sheetView>
  </sheetViews>
  <sheetFormatPr defaultColWidth="9" defaultRowHeight="15" x14ac:dyDescent="0.15"/>
  <cols>
    <col min="1" max="1" width="3.125" style="495" customWidth="1"/>
    <col min="2" max="2" width="6.125" style="495" customWidth="1"/>
    <col min="3" max="3" width="5.75" style="495" customWidth="1"/>
    <col min="4" max="20" width="4.75" style="495" customWidth="1"/>
    <col min="21" max="21" width="1.875" style="495" customWidth="1"/>
    <col min="22" max="23" width="9" style="495" customWidth="1"/>
    <col min="24" max="24" width="3.125" style="516" bestFit="1" customWidth="1"/>
    <col min="25" max="25" width="8.375" style="495" bestFit="1" customWidth="1"/>
    <col min="26" max="26" width="6.75" style="495" bestFit="1" customWidth="1"/>
    <col min="27" max="27" width="7.375" style="495" bestFit="1" customWidth="1"/>
    <col min="28" max="28" width="11.75" style="495" bestFit="1" customWidth="1"/>
    <col min="29" max="30" width="9.25" style="495" bestFit="1" customWidth="1"/>
    <col min="31" max="32" width="7.375" style="495" bestFit="1" customWidth="1"/>
    <col min="33" max="34" width="14.875" style="495" bestFit="1" customWidth="1"/>
    <col min="35" max="38" width="11.25" style="495" bestFit="1" customWidth="1"/>
    <col min="39" max="40" width="9.25" style="495" bestFit="1" customWidth="1"/>
    <col min="41" max="41" width="15.625" style="495" bestFit="1" customWidth="1"/>
    <col min="42" max="42" width="16.625" style="495" bestFit="1" customWidth="1"/>
    <col min="43" max="44" width="22.875" style="495" bestFit="1" customWidth="1"/>
    <col min="45" max="52" width="1.625" style="495" customWidth="1"/>
    <col min="53" max="16384" width="9" style="495"/>
  </cols>
  <sheetData>
    <row r="1" spans="1:52" ht="13.9" hidden="1" customHeight="1" x14ac:dyDescent="0.15">
      <c r="A1" s="492" t="e">
        <f>DATE(#REF!,#REF!,#REF!)</f>
        <v>#REF!</v>
      </c>
      <c r="B1" s="492" t="e">
        <f>DATE(#REF!,G4,I4)</f>
        <v>#REF!</v>
      </c>
      <c r="C1" s="493" t="e">
        <f>B1-A1</f>
        <v>#REF!</v>
      </c>
      <c r="D1" s="494"/>
      <c r="E1" s="494"/>
      <c r="F1" s="494"/>
      <c r="G1" s="494"/>
      <c r="H1" s="494"/>
      <c r="I1" s="494"/>
      <c r="J1" s="494"/>
      <c r="K1" s="494"/>
      <c r="L1" s="494"/>
      <c r="M1" s="494"/>
      <c r="N1" s="494"/>
      <c r="O1" s="494"/>
      <c r="P1" s="494"/>
      <c r="Q1" s="494"/>
      <c r="R1" s="494"/>
      <c r="S1" s="494"/>
      <c r="T1" s="494"/>
      <c r="U1" s="494"/>
    </row>
    <row r="2" spans="1:52" ht="13.9" customHeight="1" x14ac:dyDescent="0.15">
      <c r="A2" s="2197" t="s">
        <v>753</v>
      </c>
      <c r="B2" s="2197"/>
      <c r="C2" s="2197"/>
      <c r="D2" s="2197"/>
      <c r="E2" s="2197"/>
      <c r="F2" s="2197"/>
      <c r="G2" s="2197"/>
      <c r="H2" s="2197"/>
      <c r="I2" s="2197"/>
      <c r="J2" s="2197"/>
      <c r="K2" s="2197"/>
      <c r="L2" s="2197"/>
      <c r="M2" s="2197"/>
      <c r="N2" s="2197"/>
      <c r="O2" s="2197"/>
      <c r="P2" s="2197"/>
      <c r="Q2" s="2197"/>
      <c r="R2" s="2197"/>
      <c r="S2" s="2197"/>
      <c r="T2" s="2197"/>
      <c r="U2" s="2197"/>
      <c r="V2" s="2197"/>
      <c r="W2" s="2197"/>
      <c r="X2" s="2197"/>
    </row>
    <row r="3" spans="1:52" ht="24.75" customHeight="1" x14ac:dyDescent="0.15">
      <c r="A3" s="2197"/>
      <c r="B3" s="2197"/>
      <c r="C3" s="2197"/>
      <c r="D3" s="2197"/>
      <c r="E3" s="2197"/>
      <c r="F3" s="2197"/>
      <c r="G3" s="2197"/>
      <c r="H3" s="2197"/>
      <c r="I3" s="2197"/>
      <c r="J3" s="2197"/>
      <c r="K3" s="2197"/>
      <c r="L3" s="2197"/>
      <c r="M3" s="2197"/>
      <c r="N3" s="2197"/>
      <c r="O3" s="2197"/>
      <c r="P3" s="2197"/>
      <c r="Q3" s="2197"/>
      <c r="R3" s="2197"/>
      <c r="S3" s="2197"/>
      <c r="T3" s="2197"/>
      <c r="U3" s="2197"/>
      <c r="V3" s="2197"/>
      <c r="W3" s="2197"/>
      <c r="X3" s="2197"/>
    </row>
    <row r="4" spans="1:52" ht="6.75" customHeight="1" x14ac:dyDescent="0.15">
      <c r="A4" s="2197"/>
      <c r="B4" s="2197"/>
      <c r="C4" s="2197"/>
      <c r="D4" s="2197"/>
      <c r="E4" s="2197"/>
      <c r="F4" s="2197"/>
      <c r="G4" s="2197"/>
      <c r="H4" s="2197"/>
      <c r="I4" s="2197"/>
      <c r="J4" s="2197"/>
      <c r="K4" s="2197"/>
      <c r="L4" s="2197"/>
      <c r="M4" s="2197"/>
      <c r="N4" s="2197"/>
      <c r="O4" s="2197"/>
      <c r="P4" s="2197"/>
      <c r="Q4" s="2197"/>
      <c r="R4" s="2197"/>
      <c r="S4" s="2197"/>
      <c r="T4" s="2197"/>
      <c r="U4" s="2197"/>
      <c r="V4" s="2197"/>
      <c r="W4" s="2197"/>
      <c r="X4" s="2197"/>
    </row>
    <row r="5" spans="1:52" ht="6" customHeight="1" x14ac:dyDescent="0.15">
      <c r="A5" s="496"/>
      <c r="B5" s="496"/>
      <c r="C5" s="496"/>
      <c r="D5" s="496"/>
      <c r="E5" s="496"/>
      <c r="F5" s="496"/>
      <c r="G5" s="496"/>
      <c r="H5" s="496"/>
      <c r="I5" s="496"/>
      <c r="J5" s="496"/>
      <c r="K5" s="496"/>
      <c r="L5" s="496"/>
      <c r="M5" s="496"/>
      <c r="N5" s="496"/>
      <c r="O5" s="496"/>
      <c r="P5" s="496"/>
      <c r="Q5" s="496"/>
      <c r="R5" s="496"/>
      <c r="S5" s="496"/>
      <c r="T5" s="496"/>
      <c r="U5" s="497"/>
    </row>
    <row r="6" spans="1:52" ht="24.95" customHeight="1" thickBot="1" x14ac:dyDescent="0.25">
      <c r="A6" s="2306" t="s">
        <v>757</v>
      </c>
      <c r="B6" s="2306"/>
      <c r="C6" s="2306"/>
      <c r="D6" s="2306"/>
      <c r="E6" s="2306"/>
      <c r="F6" s="2306"/>
      <c r="G6" s="2306"/>
      <c r="H6" s="2306"/>
      <c r="I6" s="2306"/>
      <c r="J6" s="498"/>
      <c r="K6" s="2211" t="s">
        <v>749</v>
      </c>
      <c r="L6" s="2211"/>
      <c r="M6" s="2211"/>
      <c r="N6" s="2211"/>
      <c r="O6" s="2211"/>
      <c r="P6" s="2211"/>
      <c r="Q6" s="2211"/>
      <c r="R6" s="2211"/>
      <c r="S6" s="2211"/>
      <c r="T6" s="496"/>
      <c r="U6" s="499"/>
    </row>
    <row r="7" spans="1:52" ht="16.5" thickTop="1" thickBot="1" x14ac:dyDescent="0.2">
      <c r="A7" s="2279" t="s">
        <v>687</v>
      </c>
      <c r="B7" s="2280"/>
      <c r="C7" s="2280"/>
      <c r="D7" s="2280"/>
      <c r="E7" s="2280"/>
      <c r="F7" s="2280" t="s">
        <v>688</v>
      </c>
      <c r="G7" s="2281"/>
      <c r="H7" s="523" t="s">
        <v>689</v>
      </c>
      <c r="I7" s="521" t="s">
        <v>690</v>
      </c>
      <c r="J7" s="520"/>
      <c r="K7" s="2471" t="s">
        <v>699</v>
      </c>
      <c r="L7" s="2472"/>
      <c r="M7" s="2472"/>
      <c r="N7" s="2472"/>
      <c r="O7" s="2472"/>
      <c r="P7" s="2473"/>
      <c r="Q7" s="2467" t="s">
        <v>688</v>
      </c>
      <c r="R7" s="2468"/>
      <c r="S7" s="524" t="s">
        <v>689</v>
      </c>
      <c r="T7" s="522" t="s">
        <v>690</v>
      </c>
      <c r="Z7" s="1050" t="s">
        <v>660</v>
      </c>
      <c r="AA7" s="1052"/>
      <c r="AZ7" s="500"/>
    </row>
    <row r="8" spans="1:52" ht="21" customHeight="1" thickBot="1" x14ac:dyDescent="0.2">
      <c r="A8" s="2282" t="s">
        <v>691</v>
      </c>
      <c r="B8" s="2284" t="s">
        <v>692</v>
      </c>
      <c r="C8" s="2285"/>
      <c r="D8" s="2285"/>
      <c r="E8" s="2286"/>
      <c r="F8" s="2287" t="s">
        <v>693</v>
      </c>
      <c r="G8" s="2288"/>
      <c r="H8" s="2198"/>
      <c r="I8" s="2199"/>
      <c r="J8" s="496"/>
      <c r="K8" s="2474" t="s">
        <v>731</v>
      </c>
      <c r="L8" s="2285"/>
      <c r="M8" s="2285"/>
      <c r="N8" s="2285"/>
      <c r="O8" s="2285"/>
      <c r="P8" s="2286"/>
      <c r="Q8" s="2288">
        <v>1630</v>
      </c>
      <c r="R8" s="2469"/>
      <c r="S8" s="2202"/>
      <c r="T8" s="541"/>
      <c r="Z8" s="1056"/>
      <c r="AA8" s="1058"/>
    </row>
    <row r="9" spans="1:52" ht="21" customHeight="1" thickTop="1" x14ac:dyDescent="0.15">
      <c r="A9" s="2283"/>
      <c r="B9" s="2289" t="s">
        <v>694</v>
      </c>
      <c r="C9" s="2290"/>
      <c r="D9" s="2290"/>
      <c r="E9" s="2291"/>
      <c r="F9" s="2108">
        <v>300</v>
      </c>
      <c r="G9" s="2212"/>
      <c r="H9" s="531"/>
      <c r="I9" s="532"/>
      <c r="J9" s="496"/>
      <c r="K9" s="2475" t="s">
        <v>732</v>
      </c>
      <c r="L9" s="2290"/>
      <c r="M9" s="2290"/>
      <c r="N9" s="2290"/>
      <c r="O9" s="2290"/>
      <c r="P9" s="2291"/>
      <c r="Q9" s="2212">
        <v>1630</v>
      </c>
      <c r="R9" s="2452"/>
      <c r="S9" s="2202"/>
      <c r="T9" s="537"/>
    </row>
    <row r="10" spans="1:52" ht="21" customHeight="1" x14ac:dyDescent="0.15">
      <c r="A10" s="2283"/>
      <c r="B10" s="2289" t="s">
        <v>695</v>
      </c>
      <c r="C10" s="2290"/>
      <c r="D10" s="2290"/>
      <c r="E10" s="2291"/>
      <c r="F10" s="2108">
        <v>600</v>
      </c>
      <c r="G10" s="2212"/>
      <c r="H10" s="531"/>
      <c r="I10" s="532"/>
      <c r="J10" s="496"/>
      <c r="K10" s="2475" t="s">
        <v>700</v>
      </c>
      <c r="L10" s="2290"/>
      <c r="M10" s="2290"/>
      <c r="N10" s="2290"/>
      <c r="O10" s="2290"/>
      <c r="P10" s="2291"/>
      <c r="Q10" s="2212">
        <v>1220</v>
      </c>
      <c r="R10" s="2452"/>
      <c r="S10" s="2202"/>
      <c r="T10" s="537"/>
    </row>
    <row r="11" spans="1:52" ht="21" customHeight="1" x14ac:dyDescent="0.15">
      <c r="A11" s="2283"/>
      <c r="B11" s="2289" t="s">
        <v>696</v>
      </c>
      <c r="C11" s="2290"/>
      <c r="D11" s="2290"/>
      <c r="E11" s="2291"/>
      <c r="F11" s="2108">
        <v>1200</v>
      </c>
      <c r="G11" s="2212"/>
      <c r="H11" s="531"/>
      <c r="I11" s="532"/>
      <c r="J11" s="496"/>
      <c r="K11" s="2475" t="s">
        <v>701</v>
      </c>
      <c r="L11" s="2290"/>
      <c r="M11" s="2290"/>
      <c r="N11" s="2290"/>
      <c r="O11" s="2290"/>
      <c r="P11" s="2291"/>
      <c r="Q11" s="2212">
        <v>1220</v>
      </c>
      <c r="R11" s="2452"/>
      <c r="S11" s="2203"/>
      <c r="T11" s="537"/>
      <c r="U11" s="501"/>
      <c r="V11" s="501"/>
      <c r="W11" s="501"/>
      <c r="X11" s="525"/>
      <c r="Y11" s="501"/>
      <c r="Z11" s="501"/>
      <c r="AA11" s="501"/>
      <c r="AB11" s="501"/>
      <c r="AC11" s="501"/>
      <c r="AD11" s="501"/>
    </row>
    <row r="12" spans="1:52" ht="21" customHeight="1" x14ac:dyDescent="0.15">
      <c r="A12" s="2283"/>
      <c r="B12" s="2292" t="s">
        <v>697</v>
      </c>
      <c r="C12" s="2293"/>
      <c r="D12" s="2293"/>
      <c r="E12" s="2294"/>
      <c r="F12" s="2295">
        <v>2500</v>
      </c>
      <c r="G12" s="2296"/>
      <c r="H12" s="533"/>
      <c r="I12" s="534"/>
      <c r="J12" s="496"/>
      <c r="K12" s="2475" t="s">
        <v>702</v>
      </c>
      <c r="L12" s="2290"/>
      <c r="M12" s="2290"/>
      <c r="N12" s="2290"/>
      <c r="O12" s="2290"/>
      <c r="P12" s="2291"/>
      <c r="Q12" s="2212">
        <v>1220</v>
      </c>
      <c r="R12" s="2452"/>
      <c r="S12" s="538"/>
      <c r="T12" s="537"/>
    </row>
    <row r="13" spans="1:52" ht="21" customHeight="1" x14ac:dyDescent="0.15">
      <c r="A13" s="2303" t="s">
        <v>698</v>
      </c>
      <c r="B13" s="2220" t="s">
        <v>692</v>
      </c>
      <c r="C13" s="2220"/>
      <c r="D13" s="2220"/>
      <c r="E13" s="2220"/>
      <c r="F13" s="2227" t="s">
        <v>693</v>
      </c>
      <c r="G13" s="2305"/>
      <c r="H13" s="2200"/>
      <c r="I13" s="2201"/>
      <c r="J13" s="496"/>
      <c r="K13" s="2475" t="s">
        <v>703</v>
      </c>
      <c r="L13" s="2290"/>
      <c r="M13" s="2290"/>
      <c r="N13" s="2290"/>
      <c r="O13" s="2290"/>
      <c r="P13" s="2291"/>
      <c r="Q13" s="2212">
        <v>1220</v>
      </c>
      <c r="R13" s="2452"/>
      <c r="S13" s="538"/>
      <c r="T13" s="537"/>
    </row>
    <row r="14" spans="1:52" ht="21" customHeight="1" thickBot="1" x14ac:dyDescent="0.2">
      <c r="A14" s="2303"/>
      <c r="B14" s="2107" t="s">
        <v>694</v>
      </c>
      <c r="C14" s="2107"/>
      <c r="D14" s="2107"/>
      <c r="E14" s="2107"/>
      <c r="F14" s="2108">
        <v>300</v>
      </c>
      <c r="G14" s="2212"/>
      <c r="H14" s="531"/>
      <c r="I14" s="532"/>
      <c r="J14" s="496"/>
      <c r="K14" s="2476" t="s">
        <v>704</v>
      </c>
      <c r="L14" s="2459"/>
      <c r="M14" s="2459"/>
      <c r="N14" s="2459"/>
      <c r="O14" s="2459"/>
      <c r="P14" s="2460"/>
      <c r="Q14" s="2278">
        <v>810</v>
      </c>
      <c r="R14" s="2470"/>
      <c r="S14" s="539"/>
      <c r="T14" s="540"/>
    </row>
    <row r="15" spans="1:52" s="473" customFormat="1" ht="21" customHeight="1" x14ac:dyDescent="0.15">
      <c r="A15" s="2303"/>
      <c r="B15" s="2107" t="s">
        <v>695</v>
      </c>
      <c r="C15" s="2107"/>
      <c r="D15" s="2107"/>
      <c r="E15" s="2107"/>
      <c r="F15" s="2108">
        <v>300</v>
      </c>
      <c r="G15" s="2212"/>
      <c r="H15" s="531"/>
      <c r="I15" s="532"/>
      <c r="J15" s="496"/>
      <c r="K15" s="496"/>
      <c r="L15" s="496"/>
      <c r="M15" s="496"/>
      <c r="N15" s="496"/>
      <c r="O15" s="496"/>
      <c r="P15" s="496"/>
      <c r="Q15" s="496"/>
      <c r="R15" s="496"/>
      <c r="S15" s="502"/>
      <c r="T15" s="503"/>
      <c r="U15" s="503"/>
      <c r="W15" s="502"/>
      <c r="X15" s="526"/>
      <c r="Y15" s="503"/>
      <c r="Z15" s="503"/>
      <c r="AA15" s="495"/>
      <c r="AB15" s="495"/>
      <c r="AC15" s="495"/>
      <c r="AD15" s="495"/>
      <c r="AE15" s="495"/>
      <c r="AF15" s="495"/>
      <c r="AG15" s="495"/>
      <c r="AH15" s="495"/>
      <c r="AI15" s="495"/>
      <c r="AJ15" s="495"/>
      <c r="AK15" s="495"/>
      <c r="AL15" s="495"/>
      <c r="AM15" s="495"/>
      <c r="AN15" s="495"/>
      <c r="AO15" s="495"/>
      <c r="AP15" s="495"/>
    </row>
    <row r="16" spans="1:52" s="504" customFormat="1" ht="21" customHeight="1" x14ac:dyDescent="0.25">
      <c r="A16" s="2303"/>
      <c r="B16" s="2107" t="s">
        <v>696</v>
      </c>
      <c r="C16" s="2107"/>
      <c r="D16" s="2107"/>
      <c r="E16" s="2107"/>
      <c r="F16" s="2108">
        <v>600</v>
      </c>
      <c r="G16" s="2212"/>
      <c r="H16" s="531"/>
      <c r="I16" s="532"/>
      <c r="J16" s="496"/>
      <c r="K16" s="2297" t="s">
        <v>758</v>
      </c>
      <c r="L16" s="2298"/>
      <c r="M16" s="2298"/>
      <c r="N16" s="2298"/>
      <c r="O16" s="2298"/>
      <c r="P16" s="2298"/>
      <c r="Q16" s="2298"/>
      <c r="R16" s="2298"/>
      <c r="S16" s="2299"/>
      <c r="V16" s="505" t="s">
        <v>752</v>
      </c>
      <c r="W16" s="506"/>
      <c r="X16" s="527"/>
      <c r="Y16" s="495"/>
      <c r="Z16" s="495"/>
      <c r="AA16" s="495"/>
      <c r="AB16" s="495"/>
      <c r="AC16" s="495"/>
      <c r="AD16" s="495"/>
      <c r="AE16" s="495"/>
      <c r="AF16" s="495"/>
      <c r="AG16" s="495"/>
      <c r="AH16" s="495"/>
      <c r="AI16" s="495"/>
      <c r="AJ16" s="495"/>
      <c r="AK16" s="495"/>
      <c r="AL16" s="495"/>
      <c r="AM16" s="495"/>
    </row>
    <row r="17" spans="1:42" s="507" customFormat="1" ht="21" customHeight="1" thickBot="1" x14ac:dyDescent="0.2">
      <c r="A17" s="2304"/>
      <c r="B17" s="2375" t="s">
        <v>697</v>
      </c>
      <c r="C17" s="2375"/>
      <c r="D17" s="2375"/>
      <c r="E17" s="2375"/>
      <c r="F17" s="2277">
        <v>1200</v>
      </c>
      <c r="G17" s="2278"/>
      <c r="H17" s="535"/>
      <c r="I17" s="536"/>
      <c r="J17" s="496"/>
      <c r="K17" s="2300"/>
      <c r="L17" s="2301"/>
      <c r="M17" s="2301"/>
      <c r="N17" s="2301"/>
      <c r="O17" s="2301"/>
      <c r="P17" s="2301"/>
      <c r="Q17" s="2301"/>
      <c r="R17" s="2301"/>
      <c r="S17" s="2302"/>
      <c r="V17" s="2210">
        <f>(F9*H9*I9)+(F10*H10*I10)+(F11*H11*I11)+(F12*H12*I12)+(F14*H14*I14)+(F15*H15*I15)+(F16*H16*I16)+(F17*H17*I17)+(Q8*T8)+(Q9*T9)+(Q10*T10)+(Q11*T11)+(Q12*S12*T12)+(Q13*S13*T13)+(Q14*S14*T14)</f>
        <v>0</v>
      </c>
      <c r="W17" s="2210"/>
      <c r="X17" s="508" t="s">
        <v>61</v>
      </c>
      <c r="AA17" s="495"/>
      <c r="AB17" s="495"/>
      <c r="AC17" s="495"/>
      <c r="AD17" s="495"/>
      <c r="AE17" s="495"/>
      <c r="AF17" s="495"/>
      <c r="AG17" s="495"/>
      <c r="AH17" s="495"/>
      <c r="AI17" s="495"/>
      <c r="AJ17" s="495"/>
      <c r="AK17" s="495"/>
      <c r="AL17" s="495"/>
      <c r="AM17" s="495"/>
      <c r="AN17" s="495"/>
      <c r="AO17" s="495"/>
      <c r="AP17" s="495"/>
    </row>
    <row r="18" spans="1:42" s="507" customFormat="1" ht="6" customHeight="1" x14ac:dyDescent="0.15">
      <c r="A18" s="496"/>
      <c r="B18" s="496"/>
      <c r="C18" s="496"/>
      <c r="D18" s="496"/>
      <c r="E18" s="496"/>
      <c r="F18" s="496"/>
      <c r="G18" s="496"/>
      <c r="H18" s="496"/>
      <c r="I18" s="496"/>
      <c r="J18" s="509"/>
      <c r="R18" s="503"/>
      <c r="S18" s="503"/>
      <c r="T18" s="503"/>
      <c r="U18" s="503"/>
      <c r="V18" s="503"/>
      <c r="W18" s="510"/>
      <c r="X18" s="528"/>
      <c r="Y18" s="473"/>
      <c r="Z18" s="473"/>
      <c r="AA18" s="473"/>
      <c r="AB18" s="473"/>
      <c r="AC18" s="473"/>
      <c r="AD18" s="473"/>
      <c r="AE18" s="473"/>
      <c r="AF18" s="473"/>
      <c r="AG18" s="473"/>
    </row>
    <row r="19" spans="1:42" s="502" customFormat="1" ht="18" customHeight="1" thickBot="1" x14ac:dyDescent="0.3">
      <c r="A19" s="2195" t="s">
        <v>748</v>
      </c>
      <c r="B19" s="2195"/>
      <c r="C19" s="2195"/>
      <c r="D19" s="2195"/>
      <c r="E19" s="2195"/>
      <c r="F19" s="2195"/>
      <c r="G19" s="2195"/>
      <c r="H19" s="2195"/>
      <c r="I19" s="2195"/>
      <c r="J19" s="2195"/>
      <c r="K19" s="2195"/>
      <c r="L19" s="2195"/>
      <c r="M19" s="2195"/>
      <c r="N19" s="2195"/>
      <c r="O19" s="2195"/>
      <c r="P19" s="2195"/>
      <c r="Q19" s="2195"/>
      <c r="R19" s="496"/>
      <c r="S19" s="496"/>
      <c r="T19" s="496"/>
      <c r="U19" s="509"/>
      <c r="X19" s="526"/>
      <c r="AB19" s="504"/>
      <c r="AC19" s="504"/>
      <c r="AD19" s="504"/>
      <c r="AE19" s="504"/>
      <c r="AF19" s="504"/>
      <c r="AG19" s="504"/>
      <c r="AH19" s="504"/>
      <c r="AI19" s="504"/>
      <c r="AJ19" s="504"/>
      <c r="AK19" s="504"/>
      <c r="AL19" s="504"/>
    </row>
    <row r="20" spans="1:42" s="502" customFormat="1" ht="18" customHeight="1" thickBot="1" x14ac:dyDescent="0.2">
      <c r="A20" s="2221" t="s">
        <v>705</v>
      </c>
      <c r="B20" s="2222"/>
      <c r="C20" s="2222"/>
      <c r="D20" s="2222"/>
      <c r="E20" s="2222"/>
      <c r="F20" s="2366" t="s">
        <v>688</v>
      </c>
      <c r="G20" s="2367"/>
      <c r="H20" s="2465" t="s">
        <v>706</v>
      </c>
      <c r="I20" s="2466"/>
      <c r="K20" s="2477" t="s">
        <v>705</v>
      </c>
      <c r="L20" s="2478"/>
      <c r="M20" s="2478"/>
      <c r="N20" s="2478"/>
      <c r="O20" s="2478"/>
      <c r="P20" s="2479"/>
      <c r="Q20" s="2333" t="s">
        <v>688</v>
      </c>
      <c r="R20" s="2334"/>
      <c r="S20" s="2461" t="s">
        <v>706</v>
      </c>
      <c r="T20" s="2462"/>
      <c r="U20" s="495"/>
      <c r="X20" s="526"/>
      <c r="AA20" s="507"/>
      <c r="AB20" s="507"/>
      <c r="AC20" s="507"/>
      <c r="AD20" s="507"/>
    </row>
    <row r="21" spans="1:42" s="502" customFormat="1" ht="21" customHeight="1" x14ac:dyDescent="0.15">
      <c r="A21" s="2282" t="s">
        <v>707</v>
      </c>
      <c r="B21" s="2213" t="s">
        <v>708</v>
      </c>
      <c r="C21" s="2368" t="s">
        <v>709</v>
      </c>
      <c r="D21" s="2368"/>
      <c r="E21" s="2368"/>
      <c r="F21" s="2369">
        <v>460</v>
      </c>
      <c r="G21" s="2370"/>
      <c r="H21" s="2110"/>
      <c r="I21" s="2111"/>
      <c r="K21" s="2480" t="s">
        <v>715</v>
      </c>
      <c r="L21" s="2284" t="s">
        <v>719</v>
      </c>
      <c r="M21" s="2285"/>
      <c r="N21" s="2285"/>
      <c r="O21" s="2285"/>
      <c r="P21" s="2286"/>
      <c r="Q21" s="2288">
        <v>580</v>
      </c>
      <c r="R21" s="2335"/>
      <c r="S21" s="2463"/>
      <c r="T21" s="2464"/>
      <c r="U21" s="495"/>
      <c r="X21" s="526"/>
      <c r="AA21" s="507"/>
      <c r="AB21" s="507"/>
      <c r="AC21" s="507"/>
      <c r="AD21" s="507"/>
    </row>
    <row r="22" spans="1:42" s="502" customFormat="1" ht="21" customHeight="1" x14ac:dyDescent="0.15">
      <c r="A22" s="2283"/>
      <c r="B22" s="2216"/>
      <c r="C22" s="2107" t="s">
        <v>710</v>
      </c>
      <c r="D22" s="2107"/>
      <c r="E22" s="2107"/>
      <c r="F22" s="2108">
        <v>540</v>
      </c>
      <c r="G22" s="2212"/>
      <c r="H22" s="2371"/>
      <c r="I22" s="2372"/>
      <c r="K22" s="2480"/>
      <c r="L22" s="2289" t="s">
        <v>720</v>
      </c>
      <c r="M22" s="2290"/>
      <c r="N22" s="2290"/>
      <c r="O22" s="2290"/>
      <c r="P22" s="2291"/>
      <c r="Q22" s="2212">
        <v>630</v>
      </c>
      <c r="R22" s="2451"/>
      <c r="S22" s="2448"/>
      <c r="T22" s="2449"/>
      <c r="U22" s="495"/>
      <c r="X22" s="526"/>
    </row>
    <row r="23" spans="1:42" s="502" customFormat="1" ht="21" customHeight="1" x14ac:dyDescent="0.15">
      <c r="A23" s="2283"/>
      <c r="B23" s="2216"/>
      <c r="C23" s="2213" t="s">
        <v>711</v>
      </c>
      <c r="D23" s="2213"/>
      <c r="E23" s="2213"/>
      <c r="F23" s="2214">
        <v>640</v>
      </c>
      <c r="G23" s="2215"/>
      <c r="H23" s="2373"/>
      <c r="I23" s="2374"/>
      <c r="K23" s="2480"/>
      <c r="L23" s="2289" t="s">
        <v>721</v>
      </c>
      <c r="M23" s="2290"/>
      <c r="N23" s="2290"/>
      <c r="O23" s="2290"/>
      <c r="P23" s="2291"/>
      <c r="Q23" s="2212">
        <v>630</v>
      </c>
      <c r="R23" s="2451"/>
      <c r="S23" s="2448"/>
      <c r="T23" s="2449"/>
      <c r="U23" s="495"/>
      <c r="X23" s="526"/>
    </row>
    <row r="24" spans="1:42" s="502" customFormat="1" ht="21" customHeight="1" x14ac:dyDescent="0.15">
      <c r="A24" s="2283"/>
      <c r="B24" s="2216" t="s">
        <v>712</v>
      </c>
      <c r="C24" s="2217" t="s">
        <v>709</v>
      </c>
      <c r="D24" s="2217"/>
      <c r="E24" s="2217"/>
      <c r="F24" s="2218">
        <v>520</v>
      </c>
      <c r="G24" s="2219"/>
      <c r="H24" s="2110"/>
      <c r="I24" s="2111"/>
      <c r="K24" s="2480"/>
      <c r="L24" s="2289" t="s">
        <v>722</v>
      </c>
      <c r="M24" s="2290"/>
      <c r="N24" s="2290"/>
      <c r="O24" s="2290"/>
      <c r="P24" s="2291"/>
      <c r="Q24" s="2212">
        <v>680</v>
      </c>
      <c r="R24" s="2451"/>
      <c r="S24" s="2448"/>
      <c r="T24" s="2449"/>
      <c r="U24" s="495"/>
      <c r="X24" s="526"/>
      <c r="Z24" s="509"/>
    </row>
    <row r="25" spans="1:42" ht="21" customHeight="1" x14ac:dyDescent="0.15">
      <c r="A25" s="2283"/>
      <c r="B25" s="2216"/>
      <c r="C25" s="2107" t="s">
        <v>710</v>
      </c>
      <c r="D25" s="2107"/>
      <c r="E25" s="2107"/>
      <c r="F25" s="2108">
        <v>660</v>
      </c>
      <c r="G25" s="2212"/>
      <c r="H25" s="2371"/>
      <c r="I25" s="2372"/>
      <c r="K25" s="2480"/>
      <c r="L25" s="2289" t="s">
        <v>725</v>
      </c>
      <c r="M25" s="2290"/>
      <c r="N25" s="2290"/>
      <c r="O25" s="2290"/>
      <c r="P25" s="2291"/>
      <c r="Q25" s="2212">
        <v>490</v>
      </c>
      <c r="R25" s="2451"/>
      <c r="S25" s="2448"/>
      <c r="T25" s="2449"/>
      <c r="V25" s="502"/>
      <c r="W25" s="502"/>
      <c r="X25" s="526"/>
      <c r="Y25" s="502"/>
      <c r="AA25" s="502"/>
      <c r="AB25" s="502"/>
      <c r="AC25" s="502"/>
      <c r="AD25" s="502"/>
    </row>
    <row r="26" spans="1:42" ht="21" customHeight="1" x14ac:dyDescent="0.15">
      <c r="A26" s="2283"/>
      <c r="B26" s="2216"/>
      <c r="C26" s="2213" t="s">
        <v>711</v>
      </c>
      <c r="D26" s="2213"/>
      <c r="E26" s="2213"/>
      <c r="F26" s="2214">
        <v>760</v>
      </c>
      <c r="G26" s="2215"/>
      <c r="H26" s="2373"/>
      <c r="I26" s="2374"/>
      <c r="K26" s="2480"/>
      <c r="L26" s="2289" t="s">
        <v>726</v>
      </c>
      <c r="M26" s="2290"/>
      <c r="N26" s="2290"/>
      <c r="O26" s="2290"/>
      <c r="P26" s="2291"/>
      <c r="Q26" s="2212">
        <v>540</v>
      </c>
      <c r="R26" s="2451"/>
      <c r="S26" s="2448"/>
      <c r="T26" s="2449"/>
      <c r="V26" s="502"/>
      <c r="W26" s="502"/>
      <c r="X26" s="526"/>
      <c r="Y26" s="502"/>
      <c r="AA26" s="502"/>
      <c r="AB26" s="502"/>
      <c r="AC26" s="502"/>
      <c r="AD26" s="502"/>
    </row>
    <row r="27" spans="1:42" ht="21" customHeight="1" x14ac:dyDescent="0.15">
      <c r="A27" s="2283"/>
      <c r="B27" s="2216" t="s">
        <v>713</v>
      </c>
      <c r="C27" s="2217" t="s">
        <v>709</v>
      </c>
      <c r="D27" s="2217"/>
      <c r="E27" s="2217"/>
      <c r="F27" s="2218">
        <v>620</v>
      </c>
      <c r="G27" s="2219"/>
      <c r="H27" s="2110"/>
      <c r="I27" s="2111"/>
      <c r="K27" s="2480"/>
      <c r="L27" s="2289" t="s">
        <v>727</v>
      </c>
      <c r="M27" s="2290"/>
      <c r="N27" s="2290"/>
      <c r="O27" s="2290"/>
      <c r="P27" s="2291"/>
      <c r="Q27" s="2212">
        <v>580</v>
      </c>
      <c r="R27" s="2451"/>
      <c r="S27" s="2448"/>
      <c r="T27" s="2449"/>
      <c r="V27" s="502"/>
      <c r="W27" s="502"/>
      <c r="X27" s="526"/>
      <c r="Y27" s="502"/>
      <c r="Z27" s="502"/>
      <c r="AA27" s="502"/>
      <c r="AB27" s="502"/>
      <c r="AC27" s="502"/>
      <c r="AD27" s="502"/>
    </row>
    <row r="28" spans="1:42" ht="21" customHeight="1" x14ac:dyDescent="0.15">
      <c r="A28" s="2283"/>
      <c r="B28" s="2216"/>
      <c r="C28" s="2107" t="s">
        <v>710</v>
      </c>
      <c r="D28" s="2107"/>
      <c r="E28" s="2107"/>
      <c r="F28" s="2108">
        <v>850</v>
      </c>
      <c r="G28" s="2212"/>
      <c r="H28" s="2371"/>
      <c r="I28" s="2372"/>
      <c r="K28" s="2480"/>
      <c r="L28" s="2289" t="s">
        <v>728</v>
      </c>
      <c r="M28" s="2290"/>
      <c r="N28" s="2290"/>
      <c r="O28" s="2290"/>
      <c r="P28" s="2291"/>
      <c r="Q28" s="2212">
        <v>1100</v>
      </c>
      <c r="R28" s="2451"/>
      <c r="S28" s="2448"/>
      <c r="T28" s="2449"/>
      <c r="V28" s="502"/>
      <c r="W28" s="502"/>
      <c r="X28" s="526"/>
      <c r="Y28" s="502"/>
      <c r="Z28" s="502"/>
      <c r="AA28" s="502"/>
      <c r="AB28" s="502"/>
      <c r="AC28" s="502"/>
      <c r="AD28" s="502"/>
    </row>
    <row r="29" spans="1:42" ht="21" customHeight="1" x14ac:dyDescent="0.15">
      <c r="A29" s="2283"/>
      <c r="B29" s="2216"/>
      <c r="C29" s="2213" t="s">
        <v>711</v>
      </c>
      <c r="D29" s="2213"/>
      <c r="E29" s="2213"/>
      <c r="F29" s="2214">
        <v>980</v>
      </c>
      <c r="G29" s="2215"/>
      <c r="H29" s="2373"/>
      <c r="I29" s="2374"/>
      <c r="K29" s="2480"/>
      <c r="L29" s="2289" t="s">
        <v>729</v>
      </c>
      <c r="M29" s="2290"/>
      <c r="N29" s="2290"/>
      <c r="O29" s="2290"/>
      <c r="P29" s="2290"/>
      <c r="Q29" s="2212">
        <v>2800</v>
      </c>
      <c r="R29" s="2452"/>
      <c r="S29" s="2448"/>
      <c r="T29" s="2449"/>
      <c r="V29" s="502"/>
      <c r="W29" s="502"/>
      <c r="X29" s="526"/>
      <c r="Y29" s="502"/>
      <c r="AA29" s="502"/>
      <c r="AB29" s="502"/>
      <c r="AC29" s="502"/>
    </row>
    <row r="30" spans="1:42" ht="21" customHeight="1" x14ac:dyDescent="0.15">
      <c r="A30" s="2118" t="s">
        <v>714</v>
      </c>
      <c r="B30" s="2220" t="s">
        <v>830</v>
      </c>
      <c r="C30" s="2220"/>
      <c r="D30" s="2220"/>
      <c r="E30" s="2220"/>
      <c r="F30" s="2227">
        <v>520</v>
      </c>
      <c r="G30" s="2228"/>
      <c r="H30" s="2110"/>
      <c r="I30" s="2111"/>
      <c r="K30" s="2480"/>
      <c r="L30" s="2289" t="s">
        <v>716</v>
      </c>
      <c r="M30" s="2290"/>
      <c r="N30" s="2290"/>
      <c r="O30" s="2290"/>
      <c r="P30" s="2291"/>
      <c r="Q30" s="2212">
        <v>480</v>
      </c>
      <c r="R30" s="2451"/>
      <c r="S30" s="2448"/>
      <c r="T30" s="2449"/>
      <c r="V30" s="502"/>
      <c r="W30" s="502"/>
      <c r="X30" s="526"/>
      <c r="Y30" s="502"/>
      <c r="AA30" s="502"/>
      <c r="AB30" s="502"/>
      <c r="AC30" s="502"/>
    </row>
    <row r="31" spans="1:42" ht="21" customHeight="1" x14ac:dyDescent="0.15">
      <c r="A31" s="2119"/>
      <c r="B31" s="2107" t="s">
        <v>831</v>
      </c>
      <c r="C31" s="2107"/>
      <c r="D31" s="2107"/>
      <c r="E31" s="2107"/>
      <c r="F31" s="2108">
        <v>620</v>
      </c>
      <c r="G31" s="2109"/>
      <c r="H31" s="2110"/>
      <c r="I31" s="2111"/>
      <c r="K31" s="2480"/>
      <c r="L31" s="2289" t="s">
        <v>717</v>
      </c>
      <c r="M31" s="2290"/>
      <c r="N31" s="2290"/>
      <c r="O31" s="2290"/>
      <c r="P31" s="2291"/>
      <c r="Q31" s="2212">
        <v>440</v>
      </c>
      <c r="R31" s="2451"/>
      <c r="S31" s="2448"/>
      <c r="T31" s="2449"/>
      <c r="V31" s="502"/>
      <c r="W31" s="502"/>
      <c r="X31" s="526"/>
      <c r="Y31" s="502"/>
      <c r="AA31" s="502"/>
      <c r="AB31" s="502"/>
      <c r="AC31" s="502"/>
    </row>
    <row r="32" spans="1:42" ht="21" customHeight="1" x14ac:dyDescent="0.15">
      <c r="A32" s="2119"/>
      <c r="B32" s="2107" t="s">
        <v>832</v>
      </c>
      <c r="C32" s="2107"/>
      <c r="D32" s="2107"/>
      <c r="E32" s="2107"/>
      <c r="F32" s="2108">
        <v>670</v>
      </c>
      <c r="G32" s="2109"/>
      <c r="H32" s="2110"/>
      <c r="I32" s="2111"/>
      <c r="K32" s="2480"/>
      <c r="L32" s="2289" t="s">
        <v>723</v>
      </c>
      <c r="M32" s="2290"/>
      <c r="N32" s="2290"/>
      <c r="O32" s="2290"/>
      <c r="P32" s="2291"/>
      <c r="Q32" s="2212">
        <v>690</v>
      </c>
      <c r="R32" s="2451"/>
      <c r="S32" s="2448"/>
      <c r="T32" s="2449"/>
      <c r="V32" s="502"/>
      <c r="W32" s="502"/>
      <c r="X32" s="526"/>
      <c r="Y32" s="502"/>
      <c r="AA32" s="502"/>
      <c r="AB32" s="502"/>
      <c r="AC32" s="502"/>
    </row>
    <row r="33" spans="1:43" ht="21" customHeight="1" x14ac:dyDescent="0.25">
      <c r="A33" s="2119"/>
      <c r="B33" s="2107" t="s">
        <v>833</v>
      </c>
      <c r="C33" s="2107"/>
      <c r="D33" s="2107"/>
      <c r="E33" s="2107"/>
      <c r="F33" s="2108">
        <v>490</v>
      </c>
      <c r="G33" s="2109"/>
      <c r="H33" s="2110"/>
      <c r="I33" s="2111"/>
      <c r="K33" s="2480"/>
      <c r="L33" s="2289" t="s">
        <v>724</v>
      </c>
      <c r="M33" s="2290"/>
      <c r="N33" s="2290"/>
      <c r="O33" s="2290"/>
      <c r="P33" s="2291"/>
      <c r="Q33" s="2212">
        <v>740</v>
      </c>
      <c r="R33" s="2451"/>
      <c r="S33" s="2448"/>
      <c r="T33" s="2449"/>
      <c r="V33" s="505" t="s">
        <v>751</v>
      </c>
      <c r="W33" s="506"/>
      <c r="X33" s="527"/>
      <c r="Y33" s="502"/>
      <c r="AA33" s="502"/>
      <c r="AB33" s="502"/>
      <c r="AC33" s="502"/>
      <c r="AD33" s="502"/>
      <c r="AE33" s="502"/>
      <c r="AF33" s="502"/>
      <c r="AG33" s="502"/>
      <c r="AH33" s="502"/>
      <c r="AI33" s="502"/>
    </row>
    <row r="34" spans="1:43" ht="21" customHeight="1" thickBot="1" x14ac:dyDescent="0.2">
      <c r="A34" s="2120"/>
      <c r="B34" s="2112" t="s">
        <v>834</v>
      </c>
      <c r="C34" s="2112"/>
      <c r="D34" s="2112"/>
      <c r="E34" s="2112"/>
      <c r="F34" s="2113">
        <v>710</v>
      </c>
      <c r="G34" s="2114"/>
      <c r="H34" s="2110"/>
      <c r="I34" s="2111"/>
      <c r="K34" s="2481"/>
      <c r="L34" s="2458" t="s">
        <v>718</v>
      </c>
      <c r="M34" s="2459"/>
      <c r="N34" s="2459"/>
      <c r="O34" s="2459"/>
      <c r="P34" s="2460"/>
      <c r="Q34" s="2278">
        <v>580</v>
      </c>
      <c r="R34" s="2450"/>
      <c r="S34" s="2455"/>
      <c r="T34" s="2456"/>
      <c r="V34" s="2210">
        <f>(F21*H21)+(F22*H22)+(F23*H23)+(F24*H24)+(F25*H25)+(F26*H26)+(F27*H27)+(F28*H28)+(F29*H29)+(F30*H30)+(F35*H35)+(Q21*S21)+(Q22*S22)+(Q23*S23)+(Q24*S24)+(Q25*S25)+(Q26*S26)+(Q27*S27)+(Q28*S28)+(Q29*S29)+(Q30*S30)+(Q31*S31)+(Q32*S32)+(Q33*S33)+(Q34*S34)+(F31*H31)+(F32*H32)+(F33*H33)+(F34*H34)</f>
        <v>0</v>
      </c>
      <c r="W34" s="2210"/>
      <c r="X34" s="508" t="s">
        <v>61</v>
      </c>
      <c r="Y34" s="502"/>
      <c r="AA34" s="502"/>
      <c r="AB34" s="502"/>
      <c r="AC34" s="502"/>
      <c r="AD34" s="502"/>
      <c r="AE34" s="502"/>
      <c r="AF34" s="502"/>
      <c r="AG34" s="502"/>
      <c r="AH34" s="502"/>
      <c r="AI34" s="502"/>
    </row>
    <row r="35" spans="1:43" ht="21" customHeight="1" thickBot="1" x14ac:dyDescent="0.2">
      <c r="A35" s="2115" t="s">
        <v>730</v>
      </c>
      <c r="B35" s="2116"/>
      <c r="C35" s="2116"/>
      <c r="D35" s="2116"/>
      <c r="E35" s="2117"/>
      <c r="F35" s="2229">
        <v>550</v>
      </c>
      <c r="G35" s="2230"/>
      <c r="H35" s="2453"/>
      <c r="I35" s="2454"/>
      <c r="X35" s="527"/>
      <c r="Y35" s="502"/>
      <c r="AA35" s="502"/>
      <c r="AB35" s="502"/>
      <c r="AC35" s="502"/>
      <c r="AD35" s="502"/>
      <c r="AE35" s="502"/>
      <c r="AF35" s="502"/>
      <c r="AG35" s="502"/>
      <c r="AH35" s="502"/>
      <c r="AI35" s="502"/>
    </row>
    <row r="36" spans="1:43" ht="6" customHeight="1" x14ac:dyDescent="0.15">
      <c r="A36" s="496"/>
      <c r="B36" s="496"/>
      <c r="C36" s="496"/>
      <c r="D36" s="496"/>
      <c r="E36" s="496"/>
      <c r="F36" s="496"/>
      <c r="G36" s="496"/>
      <c r="H36" s="496"/>
      <c r="I36" s="496"/>
      <c r="J36" s="496"/>
      <c r="K36" s="496"/>
      <c r="L36" s="496"/>
      <c r="M36" s="496"/>
      <c r="N36" s="496"/>
      <c r="O36" s="496"/>
      <c r="P36" s="496"/>
      <c r="Q36" s="496"/>
      <c r="R36" s="496"/>
      <c r="S36" s="496"/>
      <c r="T36" s="496"/>
      <c r="V36" s="502"/>
      <c r="W36" s="502"/>
      <c r="X36" s="526"/>
      <c r="Y36" s="502"/>
      <c r="AB36" s="502"/>
      <c r="AC36" s="502"/>
      <c r="AD36" s="502"/>
      <c r="AE36" s="502"/>
      <c r="AF36" s="502"/>
      <c r="AG36" s="502"/>
      <c r="AH36" s="502"/>
      <c r="AI36" s="502"/>
      <c r="AJ36" s="502"/>
      <c r="AK36" s="502"/>
      <c r="AL36" s="502"/>
      <c r="AM36" s="502"/>
      <c r="AN36" s="502"/>
      <c r="AO36" s="502"/>
      <c r="AP36" s="502"/>
      <c r="AQ36" s="502"/>
    </row>
    <row r="37" spans="1:43" ht="20.100000000000001" customHeight="1" thickBot="1" x14ac:dyDescent="0.35">
      <c r="A37" s="2196" t="s">
        <v>422</v>
      </c>
      <c r="B37" s="2196"/>
      <c r="C37" s="2196"/>
      <c r="D37" s="2196"/>
      <c r="E37" s="2196"/>
      <c r="F37" s="2196"/>
      <c r="G37" s="2196"/>
      <c r="H37" s="2196"/>
      <c r="I37" s="2196"/>
      <c r="J37" s="2196"/>
      <c r="K37" s="2196"/>
      <c r="L37" s="2196"/>
      <c r="M37" s="2196"/>
      <c r="N37" s="2196"/>
      <c r="O37" s="2196"/>
      <c r="P37" s="2196"/>
      <c r="Q37" s="2196"/>
      <c r="R37" s="2196"/>
      <c r="S37" s="2196"/>
      <c r="T37" s="2196"/>
      <c r="V37" s="502"/>
      <c r="W37" s="502"/>
      <c r="X37" s="526"/>
      <c r="Y37" s="502"/>
      <c r="AB37" s="502"/>
      <c r="AC37" s="502"/>
      <c r="AD37" s="502"/>
      <c r="AE37" s="502"/>
      <c r="AF37" s="502"/>
      <c r="AG37" s="502"/>
      <c r="AH37" s="502"/>
      <c r="AI37" s="502"/>
      <c r="AJ37" s="502"/>
      <c r="AK37" s="502"/>
      <c r="AL37" s="502"/>
      <c r="AM37" s="502"/>
      <c r="AN37" s="502"/>
      <c r="AO37" s="502"/>
      <c r="AP37" s="502"/>
      <c r="AQ37" s="502"/>
    </row>
    <row r="38" spans="1:43" ht="20.100000000000001" customHeight="1" thickBot="1" x14ac:dyDescent="0.2">
      <c r="A38" s="2362" t="s">
        <v>73</v>
      </c>
      <c r="B38" s="2105"/>
      <c r="C38" s="2105"/>
      <c r="D38" s="2105"/>
      <c r="E38" s="2106"/>
      <c r="F38" s="2104" t="s">
        <v>85</v>
      </c>
      <c r="G38" s="2105"/>
      <c r="H38" s="2105"/>
      <c r="I38" s="2105"/>
      <c r="J38" s="2106"/>
      <c r="K38" s="2457" t="s">
        <v>74</v>
      </c>
      <c r="L38" s="2457"/>
      <c r="M38" s="2457"/>
      <c r="N38" s="2457"/>
      <c r="O38" s="2401" t="s">
        <v>70</v>
      </c>
      <c r="P38" s="2402"/>
      <c r="Q38" s="2270" t="s">
        <v>754</v>
      </c>
      <c r="R38" s="2271"/>
      <c r="S38" s="2390" t="s">
        <v>755</v>
      </c>
      <c r="T38" s="2391"/>
      <c r="V38" s="502"/>
      <c r="W38" s="502"/>
      <c r="X38" s="526"/>
      <c r="Y38" s="502"/>
    </row>
    <row r="39" spans="1:43" ht="21" customHeight="1" x14ac:dyDescent="0.15">
      <c r="A39" s="2363" t="s">
        <v>266</v>
      </c>
      <c r="B39" s="2364"/>
      <c r="C39" s="2364"/>
      <c r="D39" s="2364"/>
      <c r="E39" s="2365"/>
      <c r="F39" s="2101" t="s">
        <v>278</v>
      </c>
      <c r="G39" s="2102"/>
      <c r="H39" s="2102"/>
      <c r="I39" s="2102"/>
      <c r="J39" s="2103"/>
      <c r="K39" s="2392" t="s">
        <v>280</v>
      </c>
      <c r="L39" s="2393"/>
      <c r="M39" s="2393"/>
      <c r="N39" s="2394"/>
      <c r="O39" s="2395">
        <v>3800</v>
      </c>
      <c r="P39" s="2396"/>
      <c r="Q39" s="2397"/>
      <c r="R39" s="2398"/>
      <c r="S39" s="2399"/>
      <c r="T39" s="2400"/>
      <c r="V39" s="502"/>
      <c r="W39" s="502"/>
      <c r="X39" s="526"/>
      <c r="Y39" s="502"/>
    </row>
    <row r="40" spans="1:43" ht="21" customHeight="1" x14ac:dyDescent="0.15">
      <c r="A40" s="2237"/>
      <c r="B40" s="2238"/>
      <c r="C40" s="2238"/>
      <c r="D40" s="2238"/>
      <c r="E40" s="2239"/>
      <c r="F40" s="2098" t="s">
        <v>279</v>
      </c>
      <c r="G40" s="2099"/>
      <c r="H40" s="2099"/>
      <c r="I40" s="2099"/>
      <c r="J40" s="2100"/>
      <c r="K40" s="2233" t="s">
        <v>733</v>
      </c>
      <c r="L40" s="2233"/>
      <c r="M40" s="2233"/>
      <c r="N40" s="2233"/>
      <c r="O40" s="2268">
        <v>1200</v>
      </c>
      <c r="P40" s="2269"/>
      <c r="Q40" s="2328"/>
      <c r="R40" s="2329"/>
      <c r="S40" s="2399"/>
      <c r="T40" s="2400"/>
      <c r="V40" s="502"/>
      <c r="W40" s="502"/>
      <c r="X40" s="526"/>
      <c r="Y40" s="502"/>
    </row>
    <row r="41" spans="1:43" ht="21" customHeight="1" x14ac:dyDescent="0.15">
      <c r="A41" s="2237"/>
      <c r="B41" s="2238"/>
      <c r="C41" s="2238"/>
      <c r="D41" s="2238"/>
      <c r="E41" s="2239"/>
      <c r="F41" s="2095" t="s">
        <v>734</v>
      </c>
      <c r="G41" s="2096"/>
      <c r="H41" s="2096"/>
      <c r="I41" s="2096"/>
      <c r="J41" s="2097"/>
      <c r="K41" s="2233" t="s">
        <v>267</v>
      </c>
      <c r="L41" s="2233"/>
      <c r="M41" s="2233"/>
      <c r="N41" s="2233"/>
      <c r="O41" s="2268">
        <v>400</v>
      </c>
      <c r="P41" s="2269"/>
      <c r="Q41" s="2328"/>
      <c r="R41" s="2329"/>
      <c r="S41" s="2399"/>
      <c r="T41" s="2400"/>
      <c r="V41" s="502"/>
      <c r="W41" s="502"/>
      <c r="X41" s="526"/>
      <c r="Y41" s="502"/>
    </row>
    <row r="42" spans="1:43" ht="21" customHeight="1" x14ac:dyDescent="0.15">
      <c r="A42" s="2237"/>
      <c r="B42" s="2238"/>
      <c r="C42" s="2238"/>
      <c r="D42" s="2238"/>
      <c r="E42" s="2239"/>
      <c r="F42" s="2098" t="s">
        <v>76</v>
      </c>
      <c r="G42" s="2099"/>
      <c r="H42" s="2099"/>
      <c r="I42" s="2099"/>
      <c r="J42" s="2100"/>
      <c r="K42" s="2233" t="s">
        <v>735</v>
      </c>
      <c r="L42" s="2233"/>
      <c r="M42" s="2233"/>
      <c r="N42" s="2233"/>
      <c r="O42" s="2268">
        <v>250</v>
      </c>
      <c r="P42" s="2269"/>
      <c r="Q42" s="2328"/>
      <c r="R42" s="2329"/>
      <c r="S42" s="2399"/>
      <c r="T42" s="2400"/>
      <c r="V42" s="502"/>
      <c r="W42" s="502"/>
      <c r="X42" s="526"/>
      <c r="Y42" s="502"/>
    </row>
    <row r="43" spans="1:43" ht="21" customHeight="1" x14ac:dyDescent="0.15">
      <c r="A43" s="2240"/>
      <c r="B43" s="2241"/>
      <c r="C43" s="2241"/>
      <c r="D43" s="2241"/>
      <c r="E43" s="2242"/>
      <c r="F43" s="2243" t="s">
        <v>77</v>
      </c>
      <c r="G43" s="2244"/>
      <c r="H43" s="2244"/>
      <c r="I43" s="2244"/>
      <c r="J43" s="2245"/>
      <c r="K43" s="2342" t="s">
        <v>420</v>
      </c>
      <c r="L43" s="2342"/>
      <c r="M43" s="2342"/>
      <c r="N43" s="2342"/>
      <c r="O43" s="2403">
        <v>170</v>
      </c>
      <c r="P43" s="2404"/>
      <c r="Q43" s="2405"/>
      <c r="R43" s="2406"/>
      <c r="S43" s="2399"/>
      <c r="T43" s="2400"/>
      <c r="V43" s="502"/>
      <c r="W43" s="502"/>
      <c r="X43" s="526"/>
      <c r="Y43" s="502"/>
    </row>
    <row r="44" spans="1:43" ht="21" customHeight="1" x14ac:dyDescent="0.15">
      <c r="A44" s="2234" t="s">
        <v>30</v>
      </c>
      <c r="B44" s="2235"/>
      <c r="C44" s="2235"/>
      <c r="D44" s="2235"/>
      <c r="E44" s="2236"/>
      <c r="F44" s="2359" t="s">
        <v>78</v>
      </c>
      <c r="G44" s="2360"/>
      <c r="H44" s="2360"/>
      <c r="I44" s="2360"/>
      <c r="J44" s="2361"/>
      <c r="K44" s="2376" t="s">
        <v>281</v>
      </c>
      <c r="L44" s="2376"/>
      <c r="M44" s="2376"/>
      <c r="N44" s="2376"/>
      <c r="O44" s="2377">
        <v>800</v>
      </c>
      <c r="P44" s="2378"/>
      <c r="Q44" s="2379"/>
      <c r="R44" s="2380"/>
      <c r="S44" s="2338"/>
      <c r="T44" s="2339"/>
      <c r="V44" s="502"/>
      <c r="W44" s="502"/>
      <c r="X44" s="526"/>
      <c r="Y44" s="502"/>
    </row>
    <row r="45" spans="1:43" ht="21" customHeight="1" x14ac:dyDescent="0.15">
      <c r="A45" s="2237"/>
      <c r="B45" s="2238"/>
      <c r="C45" s="2238"/>
      <c r="D45" s="2238"/>
      <c r="E45" s="2239"/>
      <c r="F45" s="2098" t="s">
        <v>79</v>
      </c>
      <c r="G45" s="2099"/>
      <c r="H45" s="2099"/>
      <c r="I45" s="2099"/>
      <c r="J45" s="2100"/>
      <c r="K45" s="2233" t="s">
        <v>80</v>
      </c>
      <c r="L45" s="2233"/>
      <c r="M45" s="2233"/>
      <c r="N45" s="2233"/>
      <c r="O45" s="2268">
        <v>420</v>
      </c>
      <c r="P45" s="2269"/>
      <c r="Q45" s="2328"/>
      <c r="R45" s="2329"/>
      <c r="S45" s="2343"/>
      <c r="T45" s="2344"/>
      <c r="V45" s="502"/>
      <c r="W45" s="502"/>
      <c r="X45" s="526"/>
      <c r="Y45" s="502"/>
    </row>
    <row r="46" spans="1:43" ht="21" customHeight="1" x14ac:dyDescent="0.15">
      <c r="A46" s="2240"/>
      <c r="B46" s="2241"/>
      <c r="C46" s="2241"/>
      <c r="D46" s="2241"/>
      <c r="E46" s="2242"/>
      <c r="F46" s="2243" t="s">
        <v>277</v>
      </c>
      <c r="G46" s="2244"/>
      <c r="H46" s="2244"/>
      <c r="I46" s="2244"/>
      <c r="J46" s="2245"/>
      <c r="K46" s="2351" t="s">
        <v>81</v>
      </c>
      <c r="L46" s="2351"/>
      <c r="M46" s="2351"/>
      <c r="N46" s="2351"/>
      <c r="O46" s="2345">
        <v>200</v>
      </c>
      <c r="P46" s="2346"/>
      <c r="Q46" s="2347"/>
      <c r="R46" s="2348"/>
      <c r="S46" s="2349"/>
      <c r="T46" s="2350"/>
      <c r="V46" s="502"/>
      <c r="W46" s="502"/>
      <c r="X46" s="526"/>
      <c r="Y46" s="502"/>
    </row>
    <row r="47" spans="1:43" ht="21" customHeight="1" x14ac:dyDescent="0.15">
      <c r="A47" s="2155" t="s">
        <v>82</v>
      </c>
      <c r="B47" s="2156"/>
      <c r="C47" s="2156"/>
      <c r="D47" s="2156"/>
      <c r="E47" s="2157"/>
      <c r="F47" s="2164" t="s">
        <v>32</v>
      </c>
      <c r="G47" s="2165"/>
      <c r="H47" s="2165"/>
      <c r="I47" s="2165"/>
      <c r="J47" s="2166"/>
      <c r="K47" s="2381" t="s">
        <v>544</v>
      </c>
      <c r="L47" s="2382"/>
      <c r="M47" s="2382"/>
      <c r="N47" s="2383"/>
      <c r="O47" s="2403">
        <v>200</v>
      </c>
      <c r="P47" s="2404"/>
      <c r="Q47" s="2405"/>
      <c r="R47" s="2406"/>
      <c r="S47" s="2436"/>
      <c r="T47" s="2437"/>
      <c r="V47" s="502"/>
      <c r="W47" s="502"/>
      <c r="X47" s="526"/>
      <c r="Y47" s="502"/>
    </row>
    <row r="48" spans="1:43" ht="21" customHeight="1" x14ac:dyDescent="0.15">
      <c r="A48" s="2158"/>
      <c r="B48" s="2159"/>
      <c r="C48" s="2159"/>
      <c r="D48" s="2159"/>
      <c r="E48" s="2160"/>
      <c r="F48" s="2098" t="s">
        <v>83</v>
      </c>
      <c r="G48" s="2099"/>
      <c r="H48" s="2099"/>
      <c r="I48" s="2099"/>
      <c r="J48" s="2100"/>
      <c r="K48" s="2384"/>
      <c r="L48" s="2385"/>
      <c r="M48" s="2385"/>
      <c r="N48" s="2386"/>
      <c r="O48" s="2268">
        <v>180</v>
      </c>
      <c r="P48" s="2269"/>
      <c r="Q48" s="2328"/>
      <c r="R48" s="2329"/>
      <c r="S48" s="2343"/>
      <c r="T48" s="2344"/>
      <c r="V48" s="502"/>
      <c r="W48" s="502"/>
      <c r="X48" s="526"/>
      <c r="Y48" s="502"/>
    </row>
    <row r="49" spans="1:25" ht="21" customHeight="1" x14ac:dyDescent="0.15">
      <c r="A49" s="2158"/>
      <c r="B49" s="2159"/>
      <c r="C49" s="2159"/>
      <c r="D49" s="2159"/>
      <c r="E49" s="2160"/>
      <c r="F49" s="2098" t="s">
        <v>31</v>
      </c>
      <c r="G49" s="2099"/>
      <c r="H49" s="2099"/>
      <c r="I49" s="2099"/>
      <c r="J49" s="2100"/>
      <c r="K49" s="2384"/>
      <c r="L49" s="2385"/>
      <c r="M49" s="2385"/>
      <c r="N49" s="2386"/>
      <c r="O49" s="2268">
        <v>100</v>
      </c>
      <c r="P49" s="2269"/>
      <c r="Q49" s="2328"/>
      <c r="R49" s="2329"/>
      <c r="S49" s="2343"/>
      <c r="T49" s="2344"/>
      <c r="V49" s="502"/>
      <c r="W49" s="502"/>
      <c r="X49" s="526"/>
      <c r="Y49" s="502"/>
    </row>
    <row r="50" spans="1:25" ht="21" customHeight="1" x14ac:dyDescent="0.15">
      <c r="A50" s="2158"/>
      <c r="B50" s="2159"/>
      <c r="C50" s="2159"/>
      <c r="D50" s="2159"/>
      <c r="E50" s="2160"/>
      <c r="F50" s="2152" t="s">
        <v>84</v>
      </c>
      <c r="G50" s="2153"/>
      <c r="H50" s="2153"/>
      <c r="I50" s="2153"/>
      <c r="J50" s="2154"/>
      <c r="K50" s="2387"/>
      <c r="L50" s="2388"/>
      <c r="M50" s="2388"/>
      <c r="N50" s="2389"/>
      <c r="O50" s="2268">
        <v>150</v>
      </c>
      <c r="P50" s="2269"/>
      <c r="Q50" s="2328"/>
      <c r="R50" s="2329"/>
      <c r="S50" s="2343"/>
      <c r="T50" s="2344"/>
      <c r="V50" s="511" t="s">
        <v>750</v>
      </c>
      <c r="W50" s="502"/>
      <c r="X50" s="526"/>
      <c r="Y50" s="502"/>
    </row>
    <row r="51" spans="1:25" ht="21" customHeight="1" x14ac:dyDescent="0.25">
      <c r="A51" s="2158"/>
      <c r="B51" s="2159"/>
      <c r="C51" s="2159"/>
      <c r="D51" s="2159"/>
      <c r="E51" s="2160"/>
      <c r="F51" s="2146" t="s">
        <v>254</v>
      </c>
      <c r="G51" s="2147"/>
      <c r="H51" s="2147"/>
      <c r="I51" s="2147"/>
      <c r="J51" s="2148"/>
      <c r="K51" s="2259" t="s">
        <v>263</v>
      </c>
      <c r="L51" s="2259"/>
      <c r="M51" s="2259"/>
      <c r="N51" s="2259"/>
      <c r="O51" s="2403">
        <v>400</v>
      </c>
      <c r="P51" s="2404"/>
      <c r="Q51" s="2328"/>
      <c r="R51" s="2329"/>
      <c r="S51" s="2343"/>
      <c r="T51" s="2344"/>
      <c r="V51" s="529" t="s">
        <v>90</v>
      </c>
      <c r="W51" s="512">
        <f>(O39*Q39)+(O40*Q40)+(O42*Q42)+(O43*Q43)+(O44*Q44)+(O45*Q45)+(O46*Q46)+(O47*Q47)+(O48*Q48)+(O49*Q49)+(O51*Q51)+(O50*Q50)+(O51*Q52)+(O41*Q41)</f>
        <v>0</v>
      </c>
      <c r="X51" s="508" t="s">
        <v>61</v>
      </c>
      <c r="Y51" s="502"/>
    </row>
    <row r="52" spans="1:25" ht="21" customHeight="1" thickBot="1" x14ac:dyDescent="0.3">
      <c r="A52" s="2161"/>
      <c r="B52" s="2162"/>
      <c r="C52" s="2162"/>
      <c r="D52" s="2162"/>
      <c r="E52" s="2163"/>
      <c r="F52" s="2149"/>
      <c r="G52" s="2150"/>
      <c r="H52" s="2150"/>
      <c r="I52" s="2150"/>
      <c r="J52" s="2151"/>
      <c r="K52" s="2417"/>
      <c r="L52" s="2417"/>
      <c r="M52" s="2417"/>
      <c r="N52" s="2417"/>
      <c r="O52" s="2413"/>
      <c r="P52" s="2414"/>
      <c r="Q52" s="2418"/>
      <c r="R52" s="2419"/>
      <c r="S52" s="2420"/>
      <c r="T52" s="2421"/>
      <c r="V52" s="530" t="s">
        <v>91</v>
      </c>
      <c r="W52" s="512">
        <f>(O44*S44)+(O45*S45)+(O46*S46)+(O47*S47)+(O48*S48)+(O49*S49)+(O51*S51)+(O50*S50)+(O51*S52)</f>
        <v>0</v>
      </c>
      <c r="X52" s="513" t="s">
        <v>61</v>
      </c>
      <c r="Y52" s="502"/>
    </row>
    <row r="53" spans="1:25" ht="6" customHeight="1" x14ac:dyDescent="0.15">
      <c r="Y53" s="502"/>
    </row>
    <row r="54" spans="1:25" ht="19.5" thickBot="1" x14ac:dyDescent="0.35">
      <c r="A54" s="2145" t="s">
        <v>423</v>
      </c>
      <c r="B54" s="2145"/>
      <c r="C54" s="2145"/>
      <c r="D54" s="2145"/>
      <c r="Y54" s="509"/>
    </row>
    <row r="55" spans="1:25" ht="20.100000000000001" customHeight="1" thickBot="1" x14ac:dyDescent="0.2">
      <c r="A55" s="2142" t="s">
        <v>73</v>
      </c>
      <c r="B55" s="2143"/>
      <c r="C55" s="2143"/>
      <c r="D55" s="2144"/>
      <c r="E55" s="2438" t="s">
        <v>166</v>
      </c>
      <c r="F55" s="2439"/>
      <c r="G55" s="2439"/>
      <c r="H55" s="2439"/>
      <c r="I55" s="2439"/>
      <c r="J55" s="2439"/>
      <c r="K55" s="2440"/>
      <c r="L55" s="2143" t="s">
        <v>86</v>
      </c>
      <c r="M55" s="2143"/>
      <c r="N55" s="2144"/>
      <c r="O55" s="2431" t="s">
        <v>70</v>
      </c>
      <c r="P55" s="2143"/>
      <c r="Q55" s="2340" t="s">
        <v>448</v>
      </c>
      <c r="R55" s="2341"/>
      <c r="S55" s="2341" t="s">
        <v>449</v>
      </c>
      <c r="T55" s="2447"/>
      <c r="X55" s="526"/>
    </row>
    <row r="56" spans="1:25" ht="21" customHeight="1" x14ac:dyDescent="0.25">
      <c r="A56" s="2139" t="s">
        <v>736</v>
      </c>
      <c r="B56" s="2140"/>
      <c r="C56" s="2140"/>
      <c r="D56" s="2141"/>
      <c r="E56" s="2441" t="s">
        <v>444</v>
      </c>
      <c r="F56" s="2442"/>
      <c r="G56" s="2442"/>
      <c r="H56" s="2442"/>
      <c r="I56" s="2442"/>
      <c r="J56" s="2442"/>
      <c r="K56" s="2443"/>
      <c r="L56" s="2415" t="s">
        <v>737</v>
      </c>
      <c r="M56" s="2415"/>
      <c r="N56" s="2415"/>
      <c r="O56" s="2407">
        <v>4000</v>
      </c>
      <c r="P56" s="2408"/>
      <c r="Q56" s="2422"/>
      <c r="R56" s="2423"/>
      <c r="S56" s="2423"/>
      <c r="T56" s="2424"/>
      <c r="X56" s="526"/>
    </row>
    <row r="57" spans="1:25" ht="21" customHeight="1" x14ac:dyDescent="0.15">
      <c r="A57" s="2133" t="s">
        <v>87</v>
      </c>
      <c r="B57" s="2134"/>
      <c r="C57" s="2134"/>
      <c r="D57" s="2135"/>
      <c r="E57" s="2444"/>
      <c r="F57" s="2445"/>
      <c r="G57" s="2445"/>
      <c r="H57" s="2445"/>
      <c r="I57" s="2445"/>
      <c r="J57" s="2445"/>
      <c r="K57" s="2446"/>
      <c r="L57" s="2416"/>
      <c r="M57" s="2416"/>
      <c r="N57" s="2416"/>
      <c r="O57" s="2410"/>
      <c r="P57" s="2411"/>
      <c r="Q57" s="2425"/>
      <c r="R57" s="2426"/>
      <c r="S57" s="2426"/>
      <c r="T57" s="2427"/>
      <c r="X57" s="526"/>
      <c r="Y57" s="502"/>
    </row>
    <row r="58" spans="1:25" ht="21" customHeight="1" x14ac:dyDescent="0.15">
      <c r="A58" s="2136"/>
      <c r="B58" s="2137"/>
      <c r="C58" s="2137"/>
      <c r="D58" s="2138"/>
      <c r="E58" s="2130"/>
      <c r="F58" s="2131"/>
      <c r="G58" s="2131"/>
      <c r="H58" s="2131"/>
      <c r="I58" s="2131"/>
      <c r="J58" s="2131"/>
      <c r="K58" s="2132"/>
      <c r="L58" s="2416"/>
      <c r="M58" s="2416"/>
      <c r="N58" s="2416"/>
      <c r="O58" s="2410"/>
      <c r="P58" s="2411"/>
      <c r="Q58" s="2428"/>
      <c r="R58" s="2429"/>
      <c r="S58" s="2429"/>
      <c r="T58" s="2430"/>
      <c r="X58" s="526"/>
      <c r="Y58" s="502"/>
    </row>
    <row r="59" spans="1:25" ht="21.95" customHeight="1" x14ac:dyDescent="0.15">
      <c r="A59" s="2121" t="s">
        <v>738</v>
      </c>
      <c r="B59" s="2122"/>
      <c r="C59" s="2122"/>
      <c r="D59" s="2123"/>
      <c r="E59" s="2127" t="s">
        <v>445</v>
      </c>
      <c r="F59" s="2128"/>
      <c r="G59" s="2128"/>
      <c r="H59" s="2128"/>
      <c r="I59" s="2128"/>
      <c r="J59" s="2128"/>
      <c r="K59" s="2129"/>
      <c r="L59" s="2252" t="s">
        <v>739</v>
      </c>
      <c r="M59" s="2252"/>
      <c r="N59" s="2252"/>
      <c r="O59" s="2356">
        <v>8000</v>
      </c>
      <c r="P59" s="2357"/>
      <c r="Q59" s="2262"/>
      <c r="R59" s="2263"/>
      <c r="S59" s="2263"/>
      <c r="T59" s="2264"/>
      <c r="X59" s="526"/>
      <c r="Y59" s="502"/>
    </row>
    <row r="60" spans="1:25" ht="21.95" customHeight="1" x14ac:dyDescent="0.15">
      <c r="A60" s="2124"/>
      <c r="B60" s="2125"/>
      <c r="C60" s="2125"/>
      <c r="D60" s="2126"/>
      <c r="E60" s="2130"/>
      <c r="F60" s="2131"/>
      <c r="G60" s="2131"/>
      <c r="H60" s="2131"/>
      <c r="I60" s="2131"/>
      <c r="J60" s="2131"/>
      <c r="K60" s="2132"/>
      <c r="L60" s="2358" t="s">
        <v>740</v>
      </c>
      <c r="M60" s="2358"/>
      <c r="N60" s="2358"/>
      <c r="O60" s="2407">
        <v>16000</v>
      </c>
      <c r="P60" s="2408"/>
      <c r="Q60" s="2265"/>
      <c r="R60" s="2266"/>
      <c r="S60" s="2266"/>
      <c r="T60" s="2267"/>
      <c r="X60" s="526"/>
      <c r="Y60" s="502"/>
    </row>
    <row r="61" spans="1:25" ht="23.1" customHeight="1" x14ac:dyDescent="0.15">
      <c r="A61" s="2121" t="s">
        <v>741</v>
      </c>
      <c r="B61" s="2122"/>
      <c r="C61" s="2122"/>
      <c r="D61" s="2123"/>
      <c r="E61" s="2127" t="s">
        <v>756</v>
      </c>
      <c r="F61" s="2128"/>
      <c r="G61" s="2128"/>
      <c r="H61" s="2128"/>
      <c r="I61" s="2128"/>
      <c r="J61" s="2128"/>
      <c r="K61" s="2129"/>
      <c r="L61" s="2409" t="s">
        <v>534</v>
      </c>
      <c r="M61" s="2409"/>
      <c r="N61" s="2409"/>
      <c r="O61" s="2410">
        <v>1700</v>
      </c>
      <c r="P61" s="2411"/>
      <c r="Q61" s="2223"/>
      <c r="R61" s="2224"/>
      <c r="S61" s="2204"/>
      <c r="T61" s="2205"/>
      <c r="X61" s="526"/>
      <c r="Y61" s="502"/>
    </row>
    <row r="62" spans="1:25" ht="23.1" customHeight="1" x14ac:dyDescent="0.15">
      <c r="A62" s="2124"/>
      <c r="B62" s="2125"/>
      <c r="C62" s="2125"/>
      <c r="D62" s="2126"/>
      <c r="E62" s="2130"/>
      <c r="F62" s="2131"/>
      <c r="G62" s="2131"/>
      <c r="H62" s="2131"/>
      <c r="I62" s="2131"/>
      <c r="J62" s="2131"/>
      <c r="K62" s="2132"/>
      <c r="L62" s="2409"/>
      <c r="M62" s="2409"/>
      <c r="N62" s="2409"/>
      <c r="O62" s="2410"/>
      <c r="P62" s="2411"/>
      <c r="Q62" s="2223"/>
      <c r="R62" s="2224"/>
      <c r="S62" s="2206"/>
      <c r="T62" s="2207"/>
      <c r="X62" s="526"/>
      <c r="Y62" s="502"/>
    </row>
    <row r="63" spans="1:25" ht="21" customHeight="1" x14ac:dyDescent="0.15">
      <c r="A63" s="2189" t="s">
        <v>450</v>
      </c>
      <c r="B63" s="2190"/>
      <c r="C63" s="2190"/>
      <c r="D63" s="2191"/>
      <c r="E63" s="2127" t="s">
        <v>451</v>
      </c>
      <c r="F63" s="2128"/>
      <c r="G63" s="2128"/>
      <c r="H63" s="2128"/>
      <c r="I63" s="2128"/>
      <c r="J63" s="2128"/>
      <c r="K63" s="2129"/>
      <c r="L63" s="2353" t="s">
        <v>446</v>
      </c>
      <c r="M63" s="2353"/>
      <c r="N63" s="2353"/>
      <c r="O63" s="2354">
        <v>50</v>
      </c>
      <c r="P63" s="2355"/>
      <c r="Q63" s="2432"/>
      <c r="R63" s="2433"/>
      <c r="S63" s="2206"/>
      <c r="T63" s="2207"/>
      <c r="Y63" s="502"/>
    </row>
    <row r="64" spans="1:25" ht="21" customHeight="1" x14ac:dyDescent="0.15">
      <c r="A64" s="2192"/>
      <c r="B64" s="2193"/>
      <c r="C64" s="2193"/>
      <c r="D64" s="2194"/>
      <c r="E64" s="2130"/>
      <c r="F64" s="2131"/>
      <c r="G64" s="2131"/>
      <c r="H64" s="2131"/>
      <c r="I64" s="2131"/>
      <c r="J64" s="2131"/>
      <c r="K64" s="2132"/>
      <c r="L64" s="2232" t="s">
        <v>447</v>
      </c>
      <c r="M64" s="2232"/>
      <c r="N64" s="2232"/>
      <c r="O64" s="2322">
        <v>100</v>
      </c>
      <c r="P64" s="2323"/>
      <c r="Q64" s="2260"/>
      <c r="R64" s="2261"/>
      <c r="S64" s="2206"/>
      <c r="T64" s="2207"/>
      <c r="V64" s="514" t="s">
        <v>742</v>
      </c>
      <c r="Y64" s="502"/>
    </row>
    <row r="65" spans="1:25" ht="30" customHeight="1" x14ac:dyDescent="0.25">
      <c r="A65" s="2173" t="s">
        <v>442</v>
      </c>
      <c r="B65" s="2174"/>
      <c r="C65" s="2174"/>
      <c r="D65" s="2175"/>
      <c r="E65" s="2186" t="s">
        <v>759</v>
      </c>
      <c r="F65" s="2187"/>
      <c r="G65" s="2187"/>
      <c r="H65" s="2187"/>
      <c r="I65" s="2187"/>
      <c r="J65" s="2187"/>
      <c r="K65" s="2188"/>
      <c r="L65" s="2246" t="s">
        <v>743</v>
      </c>
      <c r="M65" s="2247"/>
      <c r="N65" s="2248"/>
      <c r="O65" s="2325">
        <v>200</v>
      </c>
      <c r="P65" s="2412"/>
      <c r="Q65" s="2434"/>
      <c r="R65" s="2435"/>
      <c r="S65" s="2208"/>
      <c r="T65" s="2209"/>
      <c r="V65" s="529" t="s">
        <v>90</v>
      </c>
      <c r="W65" s="515">
        <f>(Q56*O56)+(Q59*O59)+(Q60*O60)+(Q61*O61)+(Q63*O63)+(Q64*O64)+(Q65*O65)+(Q66*O66)</f>
        <v>0</v>
      </c>
      <c r="X65" s="516" t="s">
        <v>453</v>
      </c>
      <c r="Y65" s="502"/>
    </row>
    <row r="66" spans="1:25" ht="21" customHeight="1" thickBot="1" x14ac:dyDescent="0.3">
      <c r="A66" s="2253" t="s">
        <v>443</v>
      </c>
      <c r="B66" s="2254"/>
      <c r="C66" s="2254"/>
      <c r="D66" s="2255"/>
      <c r="E66" s="2256" t="s">
        <v>452</v>
      </c>
      <c r="F66" s="2257"/>
      <c r="G66" s="2257"/>
      <c r="H66" s="2257"/>
      <c r="I66" s="2257"/>
      <c r="J66" s="2257"/>
      <c r="K66" s="2258"/>
      <c r="L66" s="2249"/>
      <c r="M66" s="2250"/>
      <c r="N66" s="2251"/>
      <c r="O66" s="2327">
        <v>200</v>
      </c>
      <c r="P66" s="2352"/>
      <c r="Q66" s="2272"/>
      <c r="R66" s="2273"/>
      <c r="S66" s="2273"/>
      <c r="T66" s="2274"/>
      <c r="V66" s="530" t="s">
        <v>91</v>
      </c>
      <c r="W66" s="517">
        <f>(Q56*O56)+(S59*O59)+(S60*O60)+(Q66*O66)</f>
        <v>0</v>
      </c>
      <c r="X66" s="513" t="s">
        <v>453</v>
      </c>
      <c r="Y66" s="502"/>
    </row>
    <row r="67" spans="1:25" ht="6" customHeight="1" x14ac:dyDescent="0.15"/>
    <row r="68" spans="1:25" ht="19.5" thickBot="1" x14ac:dyDescent="0.35">
      <c r="A68" s="518" t="s">
        <v>744</v>
      </c>
      <c r="B68" s="518"/>
      <c r="C68" s="518"/>
      <c r="D68" s="518"/>
      <c r="E68" s="518"/>
      <c r="F68" s="518"/>
      <c r="G68" s="518"/>
      <c r="H68" s="518"/>
      <c r="I68" s="518"/>
      <c r="J68" s="518"/>
      <c r="K68" s="518"/>
      <c r="L68" s="518"/>
      <c r="M68" s="518"/>
      <c r="N68" s="518"/>
      <c r="O68" s="518"/>
      <c r="P68" s="518"/>
      <c r="Q68" s="518"/>
      <c r="R68" s="518"/>
      <c r="S68" s="518"/>
      <c r="T68" s="518"/>
    </row>
    <row r="69" spans="1:25" ht="20.100000000000001" customHeight="1" thickBot="1" x14ac:dyDescent="0.2">
      <c r="A69" s="2318" t="s">
        <v>537</v>
      </c>
      <c r="B69" s="2184"/>
      <c r="C69" s="2184"/>
      <c r="D69" s="2184"/>
      <c r="E69" s="2185"/>
      <c r="F69" s="2183" t="s">
        <v>543</v>
      </c>
      <c r="G69" s="2184"/>
      <c r="H69" s="2184"/>
      <c r="I69" s="2184"/>
      <c r="J69" s="2185"/>
      <c r="K69" s="2319" t="s">
        <v>538</v>
      </c>
      <c r="L69" s="2319"/>
      <c r="M69" s="2319"/>
      <c r="N69" s="2319"/>
      <c r="O69" s="2319" t="s">
        <v>542</v>
      </c>
      <c r="P69" s="2183"/>
      <c r="Q69" s="2336" t="s">
        <v>90</v>
      </c>
      <c r="R69" s="2319"/>
      <c r="S69" s="2319" t="s">
        <v>449</v>
      </c>
      <c r="T69" s="2337"/>
    </row>
    <row r="70" spans="1:25" ht="21" customHeight="1" x14ac:dyDescent="0.15">
      <c r="A70" s="2180" t="s">
        <v>799</v>
      </c>
      <c r="B70" s="2181"/>
      <c r="C70" s="2181"/>
      <c r="D70" s="2181"/>
      <c r="E70" s="2182"/>
      <c r="F70" s="2176" t="s">
        <v>546</v>
      </c>
      <c r="G70" s="2177"/>
      <c r="H70" s="2177"/>
      <c r="I70" s="2177"/>
      <c r="J70" s="2178"/>
      <c r="K70" s="2231" t="s">
        <v>801</v>
      </c>
      <c r="L70" s="2231"/>
      <c r="M70" s="2231"/>
      <c r="N70" s="2231"/>
      <c r="O70" s="2320">
        <v>500</v>
      </c>
      <c r="P70" s="2321"/>
      <c r="Q70" s="2225"/>
      <c r="R70" s="2226"/>
      <c r="S70" s="2226"/>
      <c r="T70" s="2275"/>
    </row>
    <row r="71" spans="1:25" ht="21" customHeight="1" x14ac:dyDescent="0.15">
      <c r="A71" s="2173" t="s">
        <v>800</v>
      </c>
      <c r="B71" s="2174"/>
      <c r="C71" s="2174"/>
      <c r="D71" s="2174"/>
      <c r="E71" s="2175"/>
      <c r="F71" s="2179"/>
      <c r="G71" s="2125"/>
      <c r="H71" s="2125"/>
      <c r="I71" s="2125"/>
      <c r="J71" s="2126"/>
      <c r="K71" s="2232" t="s">
        <v>802</v>
      </c>
      <c r="L71" s="2232"/>
      <c r="M71" s="2232"/>
      <c r="N71" s="2232"/>
      <c r="O71" s="2322">
        <v>1000</v>
      </c>
      <c r="P71" s="2323"/>
      <c r="Q71" s="2260"/>
      <c r="R71" s="2261"/>
      <c r="S71" s="2261"/>
      <c r="T71" s="2276"/>
    </row>
    <row r="72" spans="1:25" ht="21" customHeight="1" x14ac:dyDescent="0.15">
      <c r="A72" s="2173" t="s">
        <v>539</v>
      </c>
      <c r="B72" s="2174"/>
      <c r="C72" s="2174"/>
      <c r="D72" s="2174"/>
      <c r="E72" s="2175"/>
      <c r="F72" s="2330" t="s">
        <v>545</v>
      </c>
      <c r="G72" s="2331"/>
      <c r="H72" s="2331"/>
      <c r="I72" s="2331"/>
      <c r="J72" s="2332"/>
      <c r="K72" s="2311" t="s">
        <v>789</v>
      </c>
      <c r="L72" s="2190"/>
      <c r="M72" s="2190"/>
      <c r="N72" s="2191"/>
      <c r="O72" s="2324">
        <v>500</v>
      </c>
      <c r="P72" s="2325"/>
      <c r="Q72" s="2223"/>
      <c r="R72" s="2224"/>
      <c r="S72" s="2224"/>
      <c r="T72" s="2309"/>
      <c r="V72" s="514" t="s">
        <v>745</v>
      </c>
    </row>
    <row r="73" spans="1:25" ht="21" customHeight="1" x14ac:dyDescent="0.25">
      <c r="A73" s="2173" t="s">
        <v>540</v>
      </c>
      <c r="B73" s="2174"/>
      <c r="C73" s="2174"/>
      <c r="D73" s="2174"/>
      <c r="E73" s="2175"/>
      <c r="F73" s="2170" t="s">
        <v>746</v>
      </c>
      <c r="G73" s="2171"/>
      <c r="H73" s="2171"/>
      <c r="I73" s="2171"/>
      <c r="J73" s="2172"/>
      <c r="K73" s="2312"/>
      <c r="L73" s="2313"/>
      <c r="M73" s="2313"/>
      <c r="N73" s="2314"/>
      <c r="O73" s="2324">
        <v>500</v>
      </c>
      <c r="P73" s="2325"/>
      <c r="Q73" s="2223"/>
      <c r="R73" s="2224"/>
      <c r="S73" s="2224"/>
      <c r="T73" s="2309"/>
      <c r="V73" s="529" t="s">
        <v>90</v>
      </c>
      <c r="W73" s="519">
        <f>(O70*Q70)+(O71*Q71)+(O72*Q72)+(O73*Q73)+(O74*Q74)</f>
        <v>0</v>
      </c>
      <c r="X73" s="516" t="s">
        <v>61</v>
      </c>
    </row>
    <row r="74" spans="1:25" ht="21" customHeight="1" thickBot="1" x14ac:dyDescent="0.3">
      <c r="A74" s="2253" t="s">
        <v>541</v>
      </c>
      <c r="B74" s="2254"/>
      <c r="C74" s="2254"/>
      <c r="D74" s="2254"/>
      <c r="E74" s="2255"/>
      <c r="F74" s="2167" t="s">
        <v>747</v>
      </c>
      <c r="G74" s="2168"/>
      <c r="H74" s="2168"/>
      <c r="I74" s="2168"/>
      <c r="J74" s="2169"/>
      <c r="K74" s="2315"/>
      <c r="L74" s="2316"/>
      <c r="M74" s="2316"/>
      <c r="N74" s="2317"/>
      <c r="O74" s="2326">
        <v>500</v>
      </c>
      <c r="P74" s="2327"/>
      <c r="Q74" s="2307"/>
      <c r="R74" s="2308"/>
      <c r="S74" s="2308"/>
      <c r="T74" s="2310"/>
      <c r="V74" s="530" t="s">
        <v>91</v>
      </c>
      <c r="W74" s="517">
        <f>(O70*S70)+(O71*S71)+(O72*S72)+(O73*S73)+(O74*S74)</f>
        <v>0</v>
      </c>
      <c r="X74" s="513" t="s">
        <v>61</v>
      </c>
    </row>
  </sheetData>
  <mergeCells count="298">
    <mergeCell ref="S20:T20"/>
    <mergeCell ref="S21:T21"/>
    <mergeCell ref="S22:T22"/>
    <mergeCell ref="H20:I20"/>
    <mergeCell ref="H21:I21"/>
    <mergeCell ref="Q7:R7"/>
    <mergeCell ref="Q8:R8"/>
    <mergeCell ref="Q9:R9"/>
    <mergeCell ref="Q10:R10"/>
    <mergeCell ref="Q11:R11"/>
    <mergeCell ref="Q12:R12"/>
    <mergeCell ref="Q13:R13"/>
    <mergeCell ref="Q14:R14"/>
    <mergeCell ref="K7:P7"/>
    <mergeCell ref="K8:P8"/>
    <mergeCell ref="K9:P9"/>
    <mergeCell ref="K10:P10"/>
    <mergeCell ref="K11:P11"/>
    <mergeCell ref="K12:P12"/>
    <mergeCell ref="K13:P13"/>
    <mergeCell ref="K14:P14"/>
    <mergeCell ref="K20:P20"/>
    <mergeCell ref="K21:K34"/>
    <mergeCell ref="L21:P21"/>
    <mergeCell ref="L31:P31"/>
    <mergeCell ref="L32:P32"/>
    <mergeCell ref="L33:P33"/>
    <mergeCell ref="L34:P34"/>
    <mergeCell ref="Q22:R22"/>
    <mergeCell ref="Q23:R23"/>
    <mergeCell ref="Q24:R24"/>
    <mergeCell ref="Q25:R25"/>
    <mergeCell ref="Q26:R26"/>
    <mergeCell ref="L22:P22"/>
    <mergeCell ref="L23:P23"/>
    <mergeCell ref="L24:P24"/>
    <mergeCell ref="L25:P25"/>
    <mergeCell ref="L26:P26"/>
    <mergeCell ref="L27:P27"/>
    <mergeCell ref="L28:P28"/>
    <mergeCell ref="L29:P29"/>
    <mergeCell ref="L30:P30"/>
    <mergeCell ref="S24:T24"/>
    <mergeCell ref="S25:T25"/>
    <mergeCell ref="S26:T26"/>
    <mergeCell ref="S27:T27"/>
    <mergeCell ref="S28:T28"/>
    <mergeCell ref="Q32:R32"/>
    <mergeCell ref="Q33:R33"/>
    <mergeCell ref="S29:T29"/>
    <mergeCell ref="S30:T30"/>
    <mergeCell ref="S31:T31"/>
    <mergeCell ref="S47:T47"/>
    <mergeCell ref="E55:K55"/>
    <mergeCell ref="E56:K58"/>
    <mergeCell ref="S55:T55"/>
    <mergeCell ref="O48:P48"/>
    <mergeCell ref="Q48:R48"/>
    <mergeCell ref="S23:T23"/>
    <mergeCell ref="Q34:R34"/>
    <mergeCell ref="Q27:R27"/>
    <mergeCell ref="Q28:R28"/>
    <mergeCell ref="Q29:R29"/>
    <mergeCell ref="Q30:R30"/>
    <mergeCell ref="Q31:R31"/>
    <mergeCell ref="H35:I35"/>
    <mergeCell ref="S34:T34"/>
    <mergeCell ref="H25:I25"/>
    <mergeCell ref="H26:I26"/>
    <mergeCell ref="H27:I27"/>
    <mergeCell ref="H28:I28"/>
    <mergeCell ref="H29:I29"/>
    <mergeCell ref="H30:I30"/>
    <mergeCell ref="K38:N38"/>
    <mergeCell ref="S32:T32"/>
    <mergeCell ref="S33:T33"/>
    <mergeCell ref="L61:N62"/>
    <mergeCell ref="O61:P62"/>
    <mergeCell ref="O65:P65"/>
    <mergeCell ref="O51:P52"/>
    <mergeCell ref="Q51:R51"/>
    <mergeCell ref="S51:T51"/>
    <mergeCell ref="L56:N58"/>
    <mergeCell ref="O56:P58"/>
    <mergeCell ref="K52:N52"/>
    <mergeCell ref="Q52:R52"/>
    <mergeCell ref="S52:T52"/>
    <mergeCell ref="L55:N55"/>
    <mergeCell ref="Q56:T58"/>
    <mergeCell ref="O55:P55"/>
    <mergeCell ref="Q63:R63"/>
    <mergeCell ref="Q65:R65"/>
    <mergeCell ref="K40:N40"/>
    <mergeCell ref="O40:P40"/>
    <mergeCell ref="Q40:R40"/>
    <mergeCell ref="Q42:R42"/>
    <mergeCell ref="O38:P38"/>
    <mergeCell ref="O41:P41"/>
    <mergeCell ref="O43:P43"/>
    <mergeCell ref="Q43:R43"/>
    <mergeCell ref="O60:P60"/>
    <mergeCell ref="O47:P47"/>
    <mergeCell ref="Q47:R47"/>
    <mergeCell ref="H22:I22"/>
    <mergeCell ref="H23:I23"/>
    <mergeCell ref="H24:I24"/>
    <mergeCell ref="B16:E16"/>
    <mergeCell ref="F16:G16"/>
    <mergeCell ref="B17:E17"/>
    <mergeCell ref="S48:T48"/>
    <mergeCell ref="O49:P49"/>
    <mergeCell ref="Q49:R49"/>
    <mergeCell ref="K44:N44"/>
    <mergeCell ref="O44:P44"/>
    <mergeCell ref="Q44:R44"/>
    <mergeCell ref="S49:T49"/>
    <mergeCell ref="K47:N50"/>
    <mergeCell ref="O50:P50"/>
    <mergeCell ref="Q50:R50"/>
    <mergeCell ref="O45:P45"/>
    <mergeCell ref="Q45:R45"/>
    <mergeCell ref="S45:T45"/>
    <mergeCell ref="S38:T38"/>
    <mergeCell ref="K39:N39"/>
    <mergeCell ref="O39:P39"/>
    <mergeCell ref="Q39:R39"/>
    <mergeCell ref="S39:T43"/>
    <mergeCell ref="F20:G20"/>
    <mergeCell ref="A21:A29"/>
    <mergeCell ref="B21:B23"/>
    <mergeCell ref="C21:E21"/>
    <mergeCell ref="F21:G21"/>
    <mergeCell ref="C22:E22"/>
    <mergeCell ref="F22:G22"/>
    <mergeCell ref="C23:E23"/>
    <mergeCell ref="F23:G23"/>
    <mergeCell ref="B24:B26"/>
    <mergeCell ref="C24:E24"/>
    <mergeCell ref="F24:G24"/>
    <mergeCell ref="Q69:R69"/>
    <mergeCell ref="S69:T69"/>
    <mergeCell ref="K69:N69"/>
    <mergeCell ref="S44:T44"/>
    <mergeCell ref="Q55:R55"/>
    <mergeCell ref="K43:N43"/>
    <mergeCell ref="S50:T50"/>
    <mergeCell ref="O46:P46"/>
    <mergeCell ref="Q46:R46"/>
    <mergeCell ref="S46:T46"/>
    <mergeCell ref="K46:N46"/>
    <mergeCell ref="O66:P66"/>
    <mergeCell ref="L63:N63"/>
    <mergeCell ref="L64:N64"/>
    <mergeCell ref="O63:P63"/>
    <mergeCell ref="O64:P64"/>
    <mergeCell ref="O59:P59"/>
    <mergeCell ref="L60:N60"/>
    <mergeCell ref="E61:K62"/>
    <mergeCell ref="F45:J45"/>
    <mergeCell ref="F44:J44"/>
    <mergeCell ref="F43:J43"/>
    <mergeCell ref="A39:E43"/>
    <mergeCell ref="K41:N41"/>
    <mergeCell ref="A6:I6"/>
    <mergeCell ref="Q72:R72"/>
    <mergeCell ref="Q73:R73"/>
    <mergeCell ref="Q74:R74"/>
    <mergeCell ref="S72:T72"/>
    <mergeCell ref="S73:T73"/>
    <mergeCell ref="S74:T74"/>
    <mergeCell ref="K72:N74"/>
    <mergeCell ref="A69:E69"/>
    <mergeCell ref="A72:E72"/>
    <mergeCell ref="A73:E73"/>
    <mergeCell ref="A74:E74"/>
    <mergeCell ref="O69:P69"/>
    <mergeCell ref="O70:P70"/>
    <mergeCell ref="O71:P71"/>
    <mergeCell ref="O72:P72"/>
    <mergeCell ref="O73:P73"/>
    <mergeCell ref="O74:P74"/>
    <mergeCell ref="Q41:R41"/>
    <mergeCell ref="F42:J42"/>
    <mergeCell ref="F72:J72"/>
    <mergeCell ref="Q20:R20"/>
    <mergeCell ref="Q21:R21"/>
    <mergeCell ref="K45:N45"/>
    <mergeCell ref="F17:G17"/>
    <mergeCell ref="Z7:AA8"/>
    <mergeCell ref="A7:E7"/>
    <mergeCell ref="F7:G7"/>
    <mergeCell ref="A8:A12"/>
    <mergeCell ref="B8:E8"/>
    <mergeCell ref="F8:G8"/>
    <mergeCell ref="B9:E9"/>
    <mergeCell ref="F9:G9"/>
    <mergeCell ref="B10:E10"/>
    <mergeCell ref="F10:G10"/>
    <mergeCell ref="B11:E11"/>
    <mergeCell ref="F11:G11"/>
    <mergeCell ref="B12:E12"/>
    <mergeCell ref="F12:G12"/>
    <mergeCell ref="V17:W17"/>
    <mergeCell ref="K16:S17"/>
    <mergeCell ref="A13:A17"/>
    <mergeCell ref="B13:E13"/>
    <mergeCell ref="F13:G13"/>
    <mergeCell ref="B14:E14"/>
    <mergeCell ref="F14:G14"/>
    <mergeCell ref="B15:E15"/>
    <mergeCell ref="Q70:R70"/>
    <mergeCell ref="F30:G30"/>
    <mergeCell ref="F35:G35"/>
    <mergeCell ref="K70:N70"/>
    <mergeCell ref="K71:N71"/>
    <mergeCell ref="K42:N42"/>
    <mergeCell ref="A44:E46"/>
    <mergeCell ref="F46:J46"/>
    <mergeCell ref="F48:J48"/>
    <mergeCell ref="L65:N66"/>
    <mergeCell ref="A59:D60"/>
    <mergeCell ref="L59:N59"/>
    <mergeCell ref="A66:D66"/>
    <mergeCell ref="E66:K66"/>
    <mergeCell ref="K51:N51"/>
    <mergeCell ref="Q64:R64"/>
    <mergeCell ref="Q59:T59"/>
    <mergeCell ref="Q60:T60"/>
    <mergeCell ref="O42:P42"/>
    <mergeCell ref="Q38:R38"/>
    <mergeCell ref="Q66:T66"/>
    <mergeCell ref="S70:T70"/>
    <mergeCell ref="Q71:R71"/>
    <mergeCell ref="S71:T71"/>
    <mergeCell ref="A19:Q19"/>
    <mergeCell ref="A37:T37"/>
    <mergeCell ref="A2:X4"/>
    <mergeCell ref="H8:I8"/>
    <mergeCell ref="H13:I13"/>
    <mergeCell ref="S8:S11"/>
    <mergeCell ref="S61:T65"/>
    <mergeCell ref="V34:W34"/>
    <mergeCell ref="K6:S6"/>
    <mergeCell ref="C25:E25"/>
    <mergeCell ref="F25:G25"/>
    <mergeCell ref="C26:E26"/>
    <mergeCell ref="F26:G26"/>
    <mergeCell ref="B27:B29"/>
    <mergeCell ref="C27:E27"/>
    <mergeCell ref="F27:G27"/>
    <mergeCell ref="C28:E28"/>
    <mergeCell ref="F28:G28"/>
    <mergeCell ref="C29:E29"/>
    <mergeCell ref="F29:G29"/>
    <mergeCell ref="B30:E30"/>
    <mergeCell ref="A20:E20"/>
    <mergeCell ref="Q61:R62"/>
    <mergeCell ref="F15:G15"/>
    <mergeCell ref="F74:J74"/>
    <mergeCell ref="F73:J73"/>
    <mergeCell ref="A71:E71"/>
    <mergeCell ref="F70:J71"/>
    <mergeCell ref="A70:E70"/>
    <mergeCell ref="F69:J69"/>
    <mergeCell ref="E65:K65"/>
    <mergeCell ref="A65:D65"/>
    <mergeCell ref="E63:K64"/>
    <mergeCell ref="A63:D64"/>
    <mergeCell ref="A61:D62"/>
    <mergeCell ref="E59:K60"/>
    <mergeCell ref="A57:D58"/>
    <mergeCell ref="A56:D56"/>
    <mergeCell ref="A55:D55"/>
    <mergeCell ref="A54:D54"/>
    <mergeCell ref="F51:J52"/>
    <mergeCell ref="F50:J50"/>
    <mergeCell ref="A47:E52"/>
    <mergeCell ref="F47:J47"/>
    <mergeCell ref="F49:J49"/>
    <mergeCell ref="F41:J41"/>
    <mergeCell ref="F40:J40"/>
    <mergeCell ref="F39:J39"/>
    <mergeCell ref="F38:J38"/>
    <mergeCell ref="B31:E31"/>
    <mergeCell ref="F31:G31"/>
    <mergeCell ref="H31:I31"/>
    <mergeCell ref="B32:E32"/>
    <mergeCell ref="F32:G32"/>
    <mergeCell ref="H32:I32"/>
    <mergeCell ref="B33:E33"/>
    <mergeCell ref="F33:G33"/>
    <mergeCell ref="H33:I33"/>
    <mergeCell ref="B34:E34"/>
    <mergeCell ref="F34:G34"/>
    <mergeCell ref="H34:I34"/>
    <mergeCell ref="A35:E35"/>
    <mergeCell ref="A30:A34"/>
    <mergeCell ref="A38:E38"/>
  </mergeCells>
  <phoneticPr fontId="7"/>
  <hyperlinks>
    <hyperlink ref="Z7:AA8" location="目次!A1" display="目次へ" xr:uid="{206C678B-D76A-490D-9B9B-B9B4A2B4982F}"/>
    <hyperlink ref="K16:S17" r:id="rId1" display="https://isahaya.niye.go.jp/fee/" xr:uid="{0DC983EC-725B-470E-A5C6-5558FBFF286B}"/>
  </hyperlinks>
  <printOptions horizontalCentered="1"/>
  <pageMargins left="0.39370078740157483" right="0.19685039370078741" top="0.19685039370078741" bottom="0.19685039370078741" header="0.31496062992125984" footer="0.31496062992125984"/>
  <pageSetup paperSize="8" scale="88" fitToHeight="2" orientation="portrait" r:id="rId2"/>
  <headerFooter alignWithMargins="0"/>
  <drawing r:id="rId3"/>
  <extLst>
    <ext xmlns:x14="http://schemas.microsoft.com/office/spreadsheetml/2009/9/main" uri="{78C0D931-6437-407d-A8EE-F0AAD7539E65}">
      <x14:conditionalFormattings>
        <x14:conditionalFormatting xmlns:xm="http://schemas.microsoft.com/office/excel/2006/main">
          <x14:cfRule type="expression" priority="1205" id="{35EE52E6-5403-48C9-9B6F-5B282FFCDF50}">
            <xm:f>目次!#REF!=目次!$BL$4</xm:f>
            <x14:dxf>
              <fill>
                <patternFill>
                  <bgColor theme="0" tint="-0.499984740745262"/>
                </patternFill>
              </fill>
            </x14:dxf>
          </x14:cfRule>
          <xm:sqref>A68:T69 A70:A71 F70:T71 A72:T74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7C26E-91D3-47EB-875B-01F92BA14DB4}">
  <sheetPr>
    <tabColor rgb="FFFF0000"/>
    <pageSetUpPr fitToPage="1"/>
  </sheetPr>
  <dimension ref="A1:BZ89"/>
  <sheetViews>
    <sheetView showZeros="0" view="pageBreakPreview" topLeftCell="A16" zoomScaleNormal="100" zoomScaleSheetLayoutView="100" workbookViewId="0">
      <selection activeCell="AD47" sqref="AD47"/>
    </sheetView>
  </sheetViews>
  <sheetFormatPr defaultColWidth="2.5" defaultRowHeight="15" customHeight="1" x14ac:dyDescent="0.25"/>
  <cols>
    <col min="1" max="4" width="2.5" style="63" customWidth="1"/>
    <col min="5" max="5" width="5.25" style="63" customWidth="1"/>
    <col min="6" max="6" width="3.25" style="63" customWidth="1"/>
    <col min="7" max="18" width="3" style="63" customWidth="1"/>
    <col min="19" max="19" width="5.25" style="63" customWidth="1"/>
    <col min="20" max="20" width="3.25" style="63" customWidth="1"/>
    <col min="21" max="36" width="3" style="63" customWidth="1"/>
    <col min="37" max="37" width="3.25" style="63" customWidth="1"/>
    <col min="38" max="38" width="5.25" style="63" customWidth="1"/>
    <col min="39" max="39" width="3.25" style="63" customWidth="1"/>
    <col min="40" max="53" width="3" style="63" customWidth="1"/>
    <col min="54" max="54" width="2.5" style="63" customWidth="1"/>
    <col min="55" max="55" width="2.625" style="63" customWidth="1"/>
    <col min="56" max="56" width="2.5" style="63" customWidth="1"/>
    <col min="57" max="57" width="2.5" style="63"/>
    <col min="58" max="59" width="0" style="63" hidden="1" customWidth="1"/>
    <col min="60" max="60" width="2.5" style="63" hidden="1" customWidth="1"/>
    <col min="61" max="62" width="0" style="63" hidden="1" customWidth="1"/>
    <col min="63" max="63" width="2.5" style="63" hidden="1" customWidth="1"/>
    <col min="64" max="64" width="9.25" style="63" hidden="1" customWidth="1"/>
    <col min="65" max="65" width="2.5" style="63" hidden="1" customWidth="1"/>
    <col min="66" max="68" width="7.375" style="63" hidden="1" customWidth="1"/>
    <col min="69" max="69" width="0" style="63" hidden="1" customWidth="1"/>
    <col min="70" max="76" width="2.5" style="63"/>
    <col min="77" max="77" width="15.375" style="63" hidden="1" customWidth="1"/>
    <col min="78" max="78" width="25.375" style="63" hidden="1" customWidth="1"/>
    <col min="79" max="16384" width="2.5" style="63"/>
  </cols>
  <sheetData>
    <row r="1" spans="1:78" ht="24" customHeight="1" x14ac:dyDescent="0.25">
      <c r="A1" s="843" t="s">
        <v>624</v>
      </c>
      <c r="B1" s="843"/>
      <c r="C1" s="843"/>
      <c r="D1" s="843"/>
      <c r="E1" s="843"/>
      <c r="F1" s="843"/>
      <c r="G1" s="843"/>
      <c r="H1" s="843"/>
      <c r="I1" s="843"/>
      <c r="J1" s="843"/>
      <c r="K1" s="843"/>
      <c r="L1" s="843"/>
      <c r="M1" s="843"/>
      <c r="N1" s="843"/>
      <c r="O1" s="843"/>
      <c r="P1" s="843"/>
      <c r="Q1" s="843"/>
      <c r="R1" s="843"/>
      <c r="S1" s="843"/>
      <c r="T1" s="843"/>
      <c r="U1" s="843"/>
      <c r="V1" s="843"/>
      <c r="W1" s="843"/>
      <c r="X1" s="843"/>
      <c r="Y1" s="843"/>
      <c r="Z1" s="843"/>
      <c r="AA1" s="843"/>
      <c r="AB1" s="843"/>
      <c r="AC1" s="843"/>
      <c r="AD1" s="843"/>
      <c r="AE1" s="843"/>
      <c r="AF1" s="843"/>
      <c r="AG1" s="843"/>
      <c r="AH1" s="843"/>
      <c r="AI1" s="843"/>
      <c r="AJ1" s="843"/>
      <c r="AK1" s="843"/>
      <c r="AL1" s="843"/>
      <c r="AM1" s="843"/>
      <c r="AN1" s="843"/>
      <c r="AO1" s="843"/>
      <c r="AP1" s="843"/>
      <c r="AQ1" s="843"/>
      <c r="AR1" s="843"/>
      <c r="AS1" s="843"/>
      <c r="AT1" s="843"/>
      <c r="AU1" s="843"/>
      <c r="AV1" s="843"/>
      <c r="AW1" s="843"/>
      <c r="AX1" s="843"/>
      <c r="AY1" s="843"/>
      <c r="AZ1" s="843"/>
      <c r="BA1" s="843"/>
      <c r="BB1" s="843"/>
      <c r="BC1" s="843"/>
      <c r="BD1" s="843"/>
    </row>
    <row r="2" spans="1:78" ht="4.5" customHeight="1" thickBot="1" x14ac:dyDescent="0.3">
      <c r="AL2" s="64"/>
      <c r="AM2" s="64"/>
      <c r="AN2" s="64"/>
      <c r="AO2" s="64"/>
      <c r="AP2" s="64"/>
      <c r="AQ2" s="64"/>
      <c r="AR2" s="64"/>
      <c r="AS2" s="64"/>
      <c r="AT2" s="64"/>
      <c r="AU2" s="64"/>
      <c r="AV2" s="64"/>
      <c r="AW2" s="64"/>
      <c r="AX2" s="64"/>
      <c r="AY2" s="64"/>
      <c r="AZ2" s="64"/>
      <c r="BA2" s="64"/>
      <c r="BB2" s="64"/>
      <c r="BC2" s="64"/>
      <c r="BD2" s="64"/>
    </row>
    <row r="3" spans="1:78" ht="15" customHeight="1" thickBot="1" x14ac:dyDescent="0.3">
      <c r="A3" s="844" t="s">
        <v>24</v>
      </c>
      <c r="B3" s="845"/>
      <c r="C3" s="845"/>
      <c r="D3" s="845"/>
      <c r="E3" s="2568">
        <v>2025</v>
      </c>
      <c r="F3" s="2569"/>
      <c r="G3" s="478" t="s">
        <v>0</v>
      </c>
      <c r="H3" s="2569">
        <v>5</v>
      </c>
      <c r="I3" s="2569"/>
      <c r="J3" s="478" t="s">
        <v>13</v>
      </c>
      <c r="K3" s="2570">
        <v>17</v>
      </c>
      <c r="L3" s="2570"/>
      <c r="M3" s="478" t="s">
        <v>14</v>
      </c>
      <c r="N3" s="1066" t="s">
        <v>661</v>
      </c>
      <c r="O3" s="845"/>
      <c r="P3" s="845"/>
      <c r="Q3" s="845"/>
      <c r="R3" s="845"/>
      <c r="S3" s="845"/>
      <c r="T3" s="1067"/>
      <c r="U3" s="2571" t="s">
        <v>663</v>
      </c>
      <c r="V3" s="2572"/>
      <c r="W3" s="2572"/>
      <c r="X3" s="2572"/>
      <c r="Y3" s="2572"/>
      <c r="Z3" s="2572"/>
      <c r="AA3" s="2573"/>
      <c r="AB3" s="437"/>
      <c r="AC3" s="437"/>
      <c r="AD3" s="437"/>
      <c r="AE3" s="437"/>
      <c r="AF3" s="437"/>
      <c r="AG3" s="437"/>
      <c r="AH3" s="437"/>
      <c r="AI3" s="437"/>
      <c r="AJ3" s="437"/>
      <c r="AK3" s="437"/>
      <c r="AL3" s="437"/>
      <c r="AQ3" s="65"/>
      <c r="AR3" s="65"/>
      <c r="AS3" s="65"/>
      <c r="AT3" s="65"/>
      <c r="AU3" s="65"/>
    </row>
    <row r="4" spans="1:78" ht="15" customHeight="1" x14ac:dyDescent="0.25">
      <c r="A4" s="749" t="s">
        <v>3</v>
      </c>
      <c r="B4" s="750"/>
      <c r="C4" s="750"/>
      <c r="D4" s="750"/>
      <c r="E4" s="2574" t="s">
        <v>667</v>
      </c>
      <c r="F4" s="2575"/>
      <c r="G4" s="2575"/>
      <c r="H4" s="2575"/>
      <c r="I4" s="2575"/>
      <c r="J4" s="2575"/>
      <c r="K4" s="2575"/>
      <c r="L4" s="2575"/>
      <c r="M4" s="2575"/>
      <c r="N4" s="2575"/>
      <c r="O4" s="2575"/>
      <c r="P4" s="2575"/>
      <c r="Q4" s="2575"/>
      <c r="R4" s="2575"/>
      <c r="S4" s="2575"/>
      <c r="T4" s="2575"/>
      <c r="U4" s="2575"/>
      <c r="V4" s="2575"/>
      <c r="W4" s="2576"/>
      <c r="X4" s="747" t="s">
        <v>17</v>
      </c>
      <c r="Y4" s="748"/>
      <c r="Z4" s="748"/>
      <c r="AA4" s="748"/>
      <c r="AB4" s="751" t="s">
        <v>384</v>
      </c>
      <c r="AC4" s="752"/>
      <c r="AD4" s="752"/>
      <c r="AE4" s="752"/>
      <c r="AF4" s="752"/>
      <c r="AG4" s="761" t="s">
        <v>23</v>
      </c>
      <c r="AH4" s="757"/>
      <c r="AI4" s="757"/>
      <c r="AJ4" s="769"/>
      <c r="AK4" s="769"/>
      <c r="AL4" s="741" t="s">
        <v>18</v>
      </c>
      <c r="AM4" s="757" t="s">
        <v>19</v>
      </c>
      <c r="AN4" s="757"/>
      <c r="AO4" s="757"/>
      <c r="AP4" s="2560" t="s">
        <v>672</v>
      </c>
      <c r="AQ4" s="2560"/>
      <c r="AR4" s="741" t="s">
        <v>18</v>
      </c>
      <c r="AS4" s="1068" t="s">
        <v>617</v>
      </c>
      <c r="AT4" s="1069"/>
      <c r="AU4" s="1069"/>
      <c r="AV4" s="1069"/>
      <c r="AW4" s="1069"/>
      <c r="AX4" s="1069"/>
      <c r="AY4" s="1069"/>
      <c r="AZ4" s="2560" t="s">
        <v>672</v>
      </c>
      <c r="BA4" s="2560"/>
      <c r="BB4" s="2560"/>
      <c r="BC4" s="2560"/>
      <c r="BD4" s="1097" t="s">
        <v>18</v>
      </c>
    </row>
    <row r="5" spans="1:78" ht="15" customHeight="1" x14ac:dyDescent="0.25">
      <c r="A5" s="831"/>
      <c r="B5" s="832"/>
      <c r="C5" s="832"/>
      <c r="D5" s="832"/>
      <c r="E5" s="2577"/>
      <c r="F5" s="2578"/>
      <c r="G5" s="2578"/>
      <c r="H5" s="2578"/>
      <c r="I5" s="2578"/>
      <c r="J5" s="2578"/>
      <c r="K5" s="2578"/>
      <c r="L5" s="2578"/>
      <c r="M5" s="2578"/>
      <c r="N5" s="2578"/>
      <c r="O5" s="2578"/>
      <c r="P5" s="2578"/>
      <c r="Q5" s="2578"/>
      <c r="R5" s="2578"/>
      <c r="S5" s="2578"/>
      <c r="T5" s="2578"/>
      <c r="U5" s="2578"/>
      <c r="V5" s="2578"/>
      <c r="W5" s="2579"/>
      <c r="X5" s="747"/>
      <c r="Y5" s="748"/>
      <c r="Z5" s="748"/>
      <c r="AA5" s="748"/>
      <c r="AB5" s="753"/>
      <c r="AC5" s="754"/>
      <c r="AD5" s="754"/>
      <c r="AE5" s="754"/>
      <c r="AF5" s="754"/>
      <c r="AG5" s="762"/>
      <c r="AH5" s="758"/>
      <c r="AI5" s="758"/>
      <c r="AJ5" s="770"/>
      <c r="AK5" s="770"/>
      <c r="AL5" s="742"/>
      <c r="AM5" s="758"/>
      <c r="AN5" s="758"/>
      <c r="AO5" s="758"/>
      <c r="AP5" s="2561"/>
      <c r="AQ5" s="2561"/>
      <c r="AR5" s="742"/>
      <c r="AS5" s="1070"/>
      <c r="AT5" s="1071"/>
      <c r="AU5" s="1071"/>
      <c r="AV5" s="1071"/>
      <c r="AW5" s="1071"/>
      <c r="AX5" s="1071"/>
      <c r="AY5" s="1071"/>
      <c r="AZ5" s="2562"/>
      <c r="BA5" s="2562"/>
      <c r="BB5" s="2562"/>
      <c r="BC5" s="2562"/>
      <c r="BD5" s="1098"/>
    </row>
    <row r="6" spans="1:78" ht="15" customHeight="1" x14ac:dyDescent="0.25">
      <c r="A6" s="831" t="s">
        <v>4</v>
      </c>
      <c r="B6" s="832"/>
      <c r="C6" s="832"/>
      <c r="D6" s="832"/>
      <c r="E6" s="853" t="s">
        <v>44</v>
      </c>
      <c r="F6" s="2556">
        <v>2025</v>
      </c>
      <c r="G6" s="2556"/>
      <c r="H6" s="809" t="s">
        <v>0</v>
      </c>
      <c r="I6" s="2558">
        <v>7</v>
      </c>
      <c r="J6" s="2558"/>
      <c r="K6" s="809" t="s">
        <v>13</v>
      </c>
      <c r="L6" s="2558">
        <v>17</v>
      </c>
      <c r="M6" s="2558"/>
      <c r="N6" s="809" t="s">
        <v>14</v>
      </c>
      <c r="O6" s="859" t="s">
        <v>15</v>
      </c>
      <c r="P6" s="857" t="str">
        <f>IFERROR(TEXT(DATE(F6,I6,L6),"aaa"),"")</f>
        <v>木</v>
      </c>
      <c r="Q6" s="857"/>
      <c r="R6" s="859" t="s">
        <v>16</v>
      </c>
      <c r="S6" s="2580" t="s">
        <v>668</v>
      </c>
      <c r="T6" s="861" t="s">
        <v>21</v>
      </c>
      <c r="U6" s="2580" t="s">
        <v>669</v>
      </c>
      <c r="V6" s="2580"/>
      <c r="W6" s="801" t="s">
        <v>22</v>
      </c>
      <c r="X6" s="747"/>
      <c r="Y6" s="748"/>
      <c r="Z6" s="748"/>
      <c r="AA6" s="748"/>
      <c r="AB6" s="755" t="s">
        <v>283</v>
      </c>
      <c r="AC6" s="756"/>
      <c r="AD6" s="756"/>
      <c r="AE6" s="756"/>
      <c r="AF6" s="756"/>
      <c r="AG6" s="795" t="s">
        <v>23</v>
      </c>
      <c r="AH6" s="759"/>
      <c r="AI6" s="759"/>
      <c r="AJ6" s="767"/>
      <c r="AK6" s="767"/>
      <c r="AL6" s="743" t="s">
        <v>18</v>
      </c>
      <c r="AM6" s="759" t="s">
        <v>19</v>
      </c>
      <c r="AN6" s="759"/>
      <c r="AO6" s="759"/>
      <c r="AP6" s="767"/>
      <c r="AQ6" s="767"/>
      <c r="AR6" s="743" t="s">
        <v>18</v>
      </c>
      <c r="AS6" s="1070"/>
      <c r="AT6" s="1071"/>
      <c r="AU6" s="1071"/>
      <c r="AV6" s="1071"/>
      <c r="AW6" s="1071"/>
      <c r="AX6" s="1071"/>
      <c r="AY6" s="1071"/>
      <c r="AZ6" s="2562"/>
      <c r="BA6" s="2562"/>
      <c r="BB6" s="2562"/>
      <c r="BC6" s="2562"/>
      <c r="BD6" s="1098"/>
    </row>
    <row r="7" spans="1:78" ht="15" customHeight="1" x14ac:dyDescent="0.25">
      <c r="A7" s="831"/>
      <c r="B7" s="832"/>
      <c r="C7" s="832"/>
      <c r="D7" s="832"/>
      <c r="E7" s="854"/>
      <c r="F7" s="2557"/>
      <c r="G7" s="2557"/>
      <c r="H7" s="810"/>
      <c r="I7" s="2559"/>
      <c r="J7" s="2559"/>
      <c r="K7" s="810"/>
      <c r="L7" s="2559"/>
      <c r="M7" s="2559"/>
      <c r="N7" s="810"/>
      <c r="O7" s="860"/>
      <c r="P7" s="858"/>
      <c r="Q7" s="858"/>
      <c r="R7" s="860"/>
      <c r="S7" s="2581"/>
      <c r="T7" s="862"/>
      <c r="U7" s="2581"/>
      <c r="V7" s="2581"/>
      <c r="W7" s="802"/>
      <c r="X7" s="749"/>
      <c r="Y7" s="750"/>
      <c r="Z7" s="750"/>
      <c r="AA7" s="750"/>
      <c r="AB7" s="755"/>
      <c r="AC7" s="756"/>
      <c r="AD7" s="756"/>
      <c r="AE7" s="756"/>
      <c r="AF7" s="756"/>
      <c r="AG7" s="796"/>
      <c r="AH7" s="760"/>
      <c r="AI7" s="760"/>
      <c r="AJ7" s="768"/>
      <c r="AK7" s="768"/>
      <c r="AL7" s="744"/>
      <c r="AM7" s="760"/>
      <c r="AN7" s="760"/>
      <c r="AO7" s="760"/>
      <c r="AP7" s="768"/>
      <c r="AQ7" s="768"/>
      <c r="AR7" s="744"/>
      <c r="AS7" s="1072"/>
      <c r="AT7" s="1073"/>
      <c r="AU7" s="1073"/>
      <c r="AV7" s="1073"/>
      <c r="AW7" s="1073"/>
      <c r="AX7" s="1073"/>
      <c r="AY7" s="1073"/>
      <c r="AZ7" s="2563"/>
      <c r="BA7" s="2563"/>
      <c r="BB7" s="2563"/>
      <c r="BC7" s="2563"/>
      <c r="BD7" s="1099"/>
      <c r="BE7" s="441"/>
      <c r="BY7" s="63" t="s">
        <v>662</v>
      </c>
    </row>
    <row r="8" spans="1:78" ht="15" customHeight="1" x14ac:dyDescent="0.25">
      <c r="A8" s="831"/>
      <c r="B8" s="832"/>
      <c r="C8" s="832"/>
      <c r="D8" s="832"/>
      <c r="E8" s="797" t="s">
        <v>10</v>
      </c>
      <c r="F8" s="798"/>
      <c r="G8" s="798"/>
      <c r="H8" s="798"/>
      <c r="I8" s="2536">
        <v>7</v>
      </c>
      <c r="J8" s="2536"/>
      <c r="K8" s="805" t="s">
        <v>13</v>
      </c>
      <c r="L8" s="2536">
        <v>18</v>
      </c>
      <c r="M8" s="2536"/>
      <c r="N8" s="805" t="s">
        <v>14</v>
      </c>
      <c r="O8" s="811" t="s">
        <v>15</v>
      </c>
      <c r="P8" s="1100" t="str">
        <f>IFERROR(TEXT(DATE(F6,I8,L8),"aaa"),"")</f>
        <v>金</v>
      </c>
      <c r="Q8" s="1100"/>
      <c r="R8" s="811" t="s">
        <v>16</v>
      </c>
      <c r="S8" s="2564" t="s">
        <v>670</v>
      </c>
      <c r="T8" s="827" t="s">
        <v>21</v>
      </c>
      <c r="U8" s="2566" t="s">
        <v>669</v>
      </c>
      <c r="V8" s="2566"/>
      <c r="W8" s="829" t="s">
        <v>22</v>
      </c>
      <c r="X8" s="771" t="s">
        <v>673</v>
      </c>
      <c r="Y8" s="772"/>
      <c r="Z8" s="772"/>
      <c r="AA8" s="772"/>
      <c r="AB8" s="817" t="s">
        <v>50</v>
      </c>
      <c r="AC8" s="818"/>
      <c r="AD8" s="2550" t="s">
        <v>790</v>
      </c>
      <c r="AE8" s="2550"/>
      <c r="AF8" s="823" t="s">
        <v>45</v>
      </c>
      <c r="AG8" s="2550" t="s">
        <v>791</v>
      </c>
      <c r="AH8" s="2550"/>
      <c r="AI8" s="2552" t="s">
        <v>793</v>
      </c>
      <c r="AJ8" s="2550"/>
      <c r="AK8" s="823" t="s">
        <v>46</v>
      </c>
      <c r="AL8" s="2550" t="s">
        <v>795</v>
      </c>
      <c r="AM8" s="763" t="s">
        <v>47</v>
      </c>
      <c r="AN8" s="562"/>
      <c r="AO8" s="777" t="s">
        <v>769</v>
      </c>
      <c r="AP8" s="777"/>
      <c r="AQ8" s="777"/>
      <c r="AR8" s="777" t="s">
        <v>49</v>
      </c>
      <c r="AS8" s="1087" t="s">
        <v>48</v>
      </c>
      <c r="AT8" s="1087"/>
      <c r="AU8" s="1087"/>
      <c r="AV8" s="1088"/>
      <c r="AW8" s="1078" t="s">
        <v>385</v>
      </c>
      <c r="AX8" s="1079"/>
      <c r="AY8" s="1080"/>
      <c r="AZ8" s="789" t="s">
        <v>767</v>
      </c>
      <c r="BA8" s="789"/>
      <c r="BB8" s="789"/>
      <c r="BC8" s="789"/>
      <c r="BD8" s="790"/>
      <c r="BE8" s="442"/>
      <c r="BF8" s="439"/>
      <c r="BY8" s="63" t="s">
        <v>663</v>
      </c>
    </row>
    <row r="9" spans="1:78" ht="15" customHeight="1" thickBot="1" x14ac:dyDescent="0.3">
      <c r="A9" s="831"/>
      <c r="B9" s="832"/>
      <c r="C9" s="832"/>
      <c r="D9" s="832"/>
      <c r="E9" s="799"/>
      <c r="F9" s="800"/>
      <c r="G9" s="800"/>
      <c r="H9" s="800"/>
      <c r="I9" s="2537"/>
      <c r="J9" s="2537"/>
      <c r="K9" s="806"/>
      <c r="L9" s="2537"/>
      <c r="M9" s="2537"/>
      <c r="N9" s="806"/>
      <c r="O9" s="812"/>
      <c r="P9" s="1101"/>
      <c r="Q9" s="1101"/>
      <c r="R9" s="812"/>
      <c r="S9" s="2565"/>
      <c r="T9" s="828"/>
      <c r="U9" s="2567"/>
      <c r="V9" s="2567"/>
      <c r="W9" s="830"/>
      <c r="X9" s="773"/>
      <c r="Y9" s="774"/>
      <c r="Z9" s="774"/>
      <c r="AA9" s="774"/>
      <c r="AB9" s="819"/>
      <c r="AC9" s="820"/>
      <c r="AD9" s="2551"/>
      <c r="AE9" s="2551"/>
      <c r="AF9" s="824"/>
      <c r="AG9" s="2551"/>
      <c r="AH9" s="2551"/>
      <c r="AI9" s="2553"/>
      <c r="AJ9" s="2551"/>
      <c r="AK9" s="824"/>
      <c r="AL9" s="2551"/>
      <c r="AM9" s="764"/>
      <c r="AN9" s="563"/>
      <c r="AO9" s="2582" t="s">
        <v>797</v>
      </c>
      <c r="AP9" s="2582"/>
      <c r="AQ9" s="2582"/>
      <c r="AR9" s="778"/>
      <c r="AS9" s="1089"/>
      <c r="AT9" s="1089"/>
      <c r="AU9" s="1089"/>
      <c r="AV9" s="1090"/>
      <c r="AW9" s="1081"/>
      <c r="AX9" s="1082"/>
      <c r="AY9" s="1083"/>
      <c r="AZ9" s="791"/>
      <c r="BA9" s="791"/>
      <c r="BB9" s="791"/>
      <c r="BC9" s="791"/>
      <c r="BD9" s="792"/>
      <c r="BE9" s="442"/>
      <c r="BF9" s="440"/>
      <c r="BY9" s="63" t="s">
        <v>265</v>
      </c>
    </row>
    <row r="10" spans="1:78" ht="15" customHeight="1" x14ac:dyDescent="0.25">
      <c r="A10" s="849" t="s">
        <v>194</v>
      </c>
      <c r="B10" s="850"/>
      <c r="C10" s="850"/>
      <c r="D10" s="850"/>
      <c r="E10" s="833" t="s">
        <v>616</v>
      </c>
      <c r="F10" s="2542" t="s">
        <v>416</v>
      </c>
      <c r="G10" s="2542"/>
      <c r="H10" s="2542"/>
      <c r="I10" s="2542"/>
      <c r="J10" s="2542"/>
      <c r="K10" s="2542"/>
      <c r="L10" s="2542"/>
      <c r="M10" s="2542"/>
      <c r="N10" s="837" t="s">
        <v>427</v>
      </c>
      <c r="O10" s="837"/>
      <c r="P10" s="837"/>
      <c r="Q10" s="2544" t="s">
        <v>671</v>
      </c>
      <c r="R10" s="2544"/>
      <c r="S10" s="2544"/>
      <c r="T10" s="2544"/>
      <c r="U10" s="2544"/>
      <c r="V10" s="2544"/>
      <c r="W10" s="2545"/>
      <c r="X10" s="773"/>
      <c r="Y10" s="774"/>
      <c r="Z10" s="774"/>
      <c r="AA10" s="774"/>
      <c r="AB10" s="1091" t="s">
        <v>51</v>
      </c>
      <c r="AC10" s="1092"/>
      <c r="AD10" s="2548" t="s">
        <v>790</v>
      </c>
      <c r="AE10" s="2548"/>
      <c r="AF10" s="785" t="s">
        <v>45</v>
      </c>
      <c r="AG10" s="2548" t="s">
        <v>792</v>
      </c>
      <c r="AH10" s="2548"/>
      <c r="AI10" s="2554" t="s">
        <v>794</v>
      </c>
      <c r="AJ10" s="2548"/>
      <c r="AK10" s="785" t="s">
        <v>46</v>
      </c>
      <c r="AL10" s="2583" t="s">
        <v>795</v>
      </c>
      <c r="AM10" s="765" t="s">
        <v>47</v>
      </c>
      <c r="AN10" s="1076" t="s">
        <v>454</v>
      </c>
      <c r="AO10" s="1076"/>
      <c r="AP10" s="1076"/>
      <c r="AQ10" s="1076"/>
      <c r="AR10" s="779" t="s">
        <v>49</v>
      </c>
      <c r="AS10" s="562"/>
      <c r="AT10" s="1102" t="s">
        <v>769</v>
      </c>
      <c r="AU10" s="1102"/>
      <c r="AV10" s="1103"/>
      <c r="AW10" s="2584" t="s">
        <v>796</v>
      </c>
      <c r="AX10" s="2564"/>
      <c r="AY10" s="787" t="s">
        <v>7</v>
      </c>
      <c r="AZ10" s="791"/>
      <c r="BA10" s="791"/>
      <c r="BB10" s="791"/>
      <c r="BC10" s="791"/>
      <c r="BD10" s="792"/>
      <c r="BE10" s="441"/>
    </row>
    <row r="11" spans="1:78" ht="15" customHeight="1" thickBot="1" x14ac:dyDescent="0.3">
      <c r="A11" s="851"/>
      <c r="B11" s="852"/>
      <c r="C11" s="852"/>
      <c r="D11" s="852"/>
      <c r="E11" s="834"/>
      <c r="F11" s="2543"/>
      <c r="G11" s="2543"/>
      <c r="H11" s="2543"/>
      <c r="I11" s="2543"/>
      <c r="J11" s="2543"/>
      <c r="K11" s="2543"/>
      <c r="L11" s="2543"/>
      <c r="M11" s="2543"/>
      <c r="N11" s="838"/>
      <c r="O11" s="838"/>
      <c r="P11" s="838"/>
      <c r="Q11" s="2546"/>
      <c r="R11" s="2546"/>
      <c r="S11" s="2546"/>
      <c r="T11" s="2546"/>
      <c r="U11" s="2546"/>
      <c r="V11" s="2546"/>
      <c r="W11" s="2547"/>
      <c r="X11" s="775"/>
      <c r="Y11" s="776"/>
      <c r="Z11" s="776"/>
      <c r="AA11" s="776"/>
      <c r="AB11" s="1093"/>
      <c r="AC11" s="1094"/>
      <c r="AD11" s="2549"/>
      <c r="AE11" s="2549"/>
      <c r="AF11" s="786"/>
      <c r="AG11" s="2549"/>
      <c r="AH11" s="2549"/>
      <c r="AI11" s="2555"/>
      <c r="AJ11" s="2549"/>
      <c r="AK11" s="786"/>
      <c r="AL11" s="2549"/>
      <c r="AM11" s="766"/>
      <c r="AN11" s="1077"/>
      <c r="AO11" s="1077"/>
      <c r="AP11" s="1077"/>
      <c r="AQ11" s="1077"/>
      <c r="AR11" s="780"/>
      <c r="AS11" s="564"/>
      <c r="AT11" s="2586" t="s">
        <v>798</v>
      </c>
      <c r="AU11" s="2586"/>
      <c r="AV11" s="2587"/>
      <c r="AW11" s="2585"/>
      <c r="AX11" s="2586"/>
      <c r="AY11" s="788"/>
      <c r="AZ11" s="793"/>
      <c r="BA11" s="793"/>
      <c r="BB11" s="793"/>
      <c r="BC11" s="793"/>
      <c r="BD11" s="794"/>
    </row>
    <row r="12" spans="1:78" ht="14.45" customHeight="1" thickBot="1" x14ac:dyDescent="0.3">
      <c r="A12" s="425"/>
      <c r="B12" s="425"/>
      <c r="C12" s="425"/>
      <c r="D12" s="423"/>
      <c r="E12" s="423"/>
      <c r="F12" s="423"/>
      <c r="G12" s="423"/>
      <c r="H12" s="423"/>
      <c r="I12" s="423"/>
      <c r="J12" s="423"/>
      <c r="K12" s="423"/>
      <c r="L12" s="423"/>
      <c r="M12" s="423"/>
      <c r="N12" s="423"/>
      <c r="O12" s="423"/>
      <c r="P12" s="423"/>
      <c r="Q12" s="423"/>
      <c r="R12" s="423"/>
      <c r="S12" s="423"/>
      <c r="T12" s="423"/>
      <c r="U12" s="423"/>
      <c r="V12" s="423"/>
      <c r="W12" s="423"/>
      <c r="X12" s="423"/>
      <c r="Y12" s="424"/>
      <c r="Z12" s="424"/>
      <c r="AA12" s="424"/>
      <c r="AB12" s="424"/>
      <c r="AC12" s="422"/>
      <c r="AD12" s="422"/>
      <c r="AE12" s="422"/>
      <c r="AF12" s="422"/>
      <c r="AG12" s="422"/>
      <c r="AH12" s="422"/>
      <c r="AI12" s="422"/>
      <c r="AJ12" s="422"/>
      <c r="AK12" s="422"/>
      <c r="AL12" s="422"/>
      <c r="AM12" s="65"/>
      <c r="AN12" s="65"/>
      <c r="AO12" s="65"/>
      <c r="AP12" s="65"/>
      <c r="AQ12" s="65"/>
      <c r="AR12" s="65"/>
      <c r="AS12" s="65"/>
      <c r="AT12" s="65"/>
      <c r="AU12" s="65"/>
      <c r="AV12" s="65"/>
      <c r="AW12" s="65"/>
      <c r="AX12" s="65"/>
      <c r="AY12" s="65"/>
      <c r="AZ12" s="65"/>
      <c r="BA12" s="65"/>
      <c r="BB12" s="65"/>
      <c r="BC12" s="65"/>
      <c r="BD12" s="65"/>
    </row>
    <row r="13" spans="1:78" ht="14.45" customHeight="1" thickTop="1" x14ac:dyDescent="0.25">
      <c r="A13" s="962" t="s">
        <v>20</v>
      </c>
      <c r="B13" s="962"/>
      <c r="C13" s="962"/>
      <c r="D13" s="962"/>
      <c r="E13" s="962"/>
      <c r="F13" s="962"/>
      <c r="G13" s="1059" t="s">
        <v>362</v>
      </c>
      <c r="H13" s="1060"/>
      <c r="I13" s="1060"/>
      <c r="J13" s="1060"/>
      <c r="K13" s="1060"/>
      <c r="L13" s="1060"/>
      <c r="M13" s="1060"/>
      <c r="N13" s="1060"/>
      <c r="O13" s="1060"/>
      <c r="P13" s="964" t="s">
        <v>49</v>
      </c>
      <c r="Q13" s="2538"/>
      <c r="R13" s="739" t="s">
        <v>621</v>
      </c>
      <c r="S13" s="739"/>
      <c r="T13" s="739"/>
      <c r="U13" s="739"/>
      <c r="V13" s="739"/>
      <c r="W13" s="739"/>
      <c r="X13" s="739"/>
      <c r="Y13" s="739"/>
      <c r="Z13" s="739"/>
      <c r="AA13" s="739"/>
      <c r="AB13" s="739"/>
      <c r="AC13" s="739"/>
      <c r="AD13" s="2540"/>
      <c r="AE13" s="739" t="s">
        <v>620</v>
      </c>
      <c r="AF13" s="739"/>
      <c r="AG13" s="739"/>
      <c r="AH13" s="739"/>
      <c r="AI13" s="739"/>
      <c r="AJ13" s="739"/>
      <c r="AK13" s="739"/>
      <c r="AL13" s="739"/>
      <c r="AM13" s="739"/>
      <c r="AN13" s="739"/>
      <c r="AO13" s="739"/>
      <c r="AP13" s="739"/>
      <c r="AQ13" s="966"/>
      <c r="AR13" s="64"/>
      <c r="AS13" s="64"/>
      <c r="AT13" s="64"/>
      <c r="AU13" s="64"/>
      <c r="AV13" s="64"/>
      <c r="AW13" s="64"/>
      <c r="AX13" s="64"/>
      <c r="AY13" s="64"/>
      <c r="AZ13" s="64"/>
      <c r="BB13" s="438"/>
      <c r="BC13" s="438"/>
      <c r="BD13" s="438"/>
    </row>
    <row r="14" spans="1:78" ht="14.45" customHeight="1" thickBot="1" x14ac:dyDescent="0.3">
      <c r="A14" s="963"/>
      <c r="B14" s="963"/>
      <c r="C14" s="963"/>
      <c r="D14" s="963"/>
      <c r="E14" s="963"/>
      <c r="F14" s="963"/>
      <c r="G14" s="1061"/>
      <c r="H14" s="1062"/>
      <c r="I14" s="1062"/>
      <c r="J14" s="1062"/>
      <c r="K14" s="1062"/>
      <c r="L14" s="1062"/>
      <c r="M14" s="1062"/>
      <c r="N14" s="1062"/>
      <c r="O14" s="1062"/>
      <c r="P14" s="965"/>
      <c r="Q14" s="2539"/>
      <c r="R14" s="740"/>
      <c r="S14" s="740"/>
      <c r="T14" s="740"/>
      <c r="U14" s="740"/>
      <c r="V14" s="740"/>
      <c r="W14" s="740"/>
      <c r="X14" s="740"/>
      <c r="Y14" s="740"/>
      <c r="Z14" s="740"/>
      <c r="AA14" s="740"/>
      <c r="AB14" s="740"/>
      <c r="AC14" s="740"/>
      <c r="AD14" s="2541"/>
      <c r="AE14" s="740"/>
      <c r="AF14" s="740"/>
      <c r="AG14" s="740"/>
      <c r="AH14" s="740"/>
      <c r="AI14" s="740"/>
      <c r="AJ14" s="740"/>
      <c r="AK14" s="740"/>
      <c r="AL14" s="740"/>
      <c r="AM14" s="740"/>
      <c r="AN14" s="740"/>
      <c r="AO14" s="740"/>
      <c r="AP14" s="740"/>
      <c r="AQ14" s="967"/>
      <c r="AZ14" s="1110" t="s">
        <v>535</v>
      </c>
      <c r="BA14" s="1110"/>
      <c r="BB14" s="1110"/>
      <c r="BC14" s="1110"/>
      <c r="BD14" s="1110"/>
    </row>
    <row r="15" spans="1:78" x14ac:dyDescent="0.25">
      <c r="A15" s="989">
        <v>0.30208333333333331</v>
      </c>
      <c r="B15" s="990"/>
      <c r="C15" s="990"/>
      <c r="D15" s="990" t="s">
        <v>285</v>
      </c>
      <c r="E15" s="990"/>
      <c r="F15" s="990"/>
      <c r="G15" s="991">
        <v>0.375</v>
      </c>
      <c r="H15" s="991"/>
      <c r="I15" s="80"/>
      <c r="J15" s="979"/>
      <c r="K15" s="979"/>
      <c r="L15" s="479"/>
      <c r="M15" s="479"/>
      <c r="N15" s="979"/>
      <c r="O15" s="979"/>
      <c r="P15" s="481"/>
      <c r="Q15" s="79"/>
      <c r="R15" s="991">
        <v>0.5</v>
      </c>
      <c r="S15" s="991"/>
      <c r="T15" s="991">
        <v>0.54166666666666663</v>
      </c>
      <c r="U15" s="992"/>
      <c r="V15" s="480"/>
      <c r="W15" s="481"/>
      <c r="X15" s="979"/>
      <c r="Y15" s="993"/>
      <c r="Z15" s="481"/>
      <c r="AA15" s="481"/>
      <c r="AB15" s="979"/>
      <c r="AC15" s="979"/>
      <c r="AD15" s="250"/>
      <c r="AE15" s="481"/>
      <c r="AF15" s="979"/>
      <c r="AG15" s="979"/>
      <c r="AH15" s="80"/>
      <c r="AI15" s="994">
        <v>0.70833333333333337</v>
      </c>
      <c r="AJ15" s="995"/>
      <c r="AK15" s="979">
        <v>0.72916666666666663</v>
      </c>
      <c r="AL15" s="979"/>
      <c r="AM15" s="994">
        <v>0.79166666666666663</v>
      </c>
      <c r="AN15" s="994"/>
      <c r="AO15" s="482"/>
      <c r="AP15" s="479"/>
      <c r="AQ15" s="979"/>
      <c r="AR15" s="979"/>
      <c r="AS15" s="479"/>
      <c r="AT15" s="479"/>
      <c r="AU15" s="979"/>
      <c r="AV15" s="979"/>
      <c r="AW15" s="479"/>
      <c r="AX15" s="479"/>
      <c r="AY15" s="979">
        <v>0.9375</v>
      </c>
      <c r="AZ15" s="979"/>
      <c r="BA15" s="80"/>
      <c r="BB15" s="991"/>
      <c r="BC15" s="991"/>
      <c r="BD15" s="998"/>
      <c r="BZ15" s="63" t="s">
        <v>203</v>
      </c>
    </row>
    <row r="16" spans="1:78" ht="18.75" customHeight="1" thickBot="1" x14ac:dyDescent="0.3">
      <c r="A16" s="67"/>
      <c r="B16" s="68"/>
      <c r="C16" s="996" t="s">
        <v>54</v>
      </c>
      <c r="D16" s="997"/>
      <c r="E16" s="972" t="s">
        <v>52</v>
      </c>
      <c r="F16" s="972"/>
      <c r="G16" s="69"/>
      <c r="H16" s="70"/>
      <c r="I16" s="70"/>
      <c r="J16" s="249"/>
      <c r="K16" s="70"/>
      <c r="L16" s="70"/>
      <c r="M16" s="70"/>
      <c r="N16" s="70"/>
      <c r="O16" s="69"/>
      <c r="P16" s="70"/>
      <c r="Q16" s="70"/>
      <c r="R16" s="70"/>
      <c r="S16" s="980" t="s">
        <v>53</v>
      </c>
      <c r="T16" s="981"/>
      <c r="U16" s="70"/>
      <c r="V16" s="70"/>
      <c r="W16" s="70"/>
      <c r="X16" s="70"/>
      <c r="Y16" s="69"/>
      <c r="Z16" s="70"/>
      <c r="AA16" s="70"/>
      <c r="AB16" s="70"/>
      <c r="AC16" s="69"/>
      <c r="AD16" s="251"/>
      <c r="AE16" s="70"/>
      <c r="AF16" s="70"/>
      <c r="AG16" s="69"/>
      <c r="AH16" s="71"/>
      <c r="AI16" s="71"/>
      <c r="AJ16" s="72"/>
      <c r="AK16" s="72"/>
      <c r="AL16" s="970" t="s">
        <v>55</v>
      </c>
      <c r="AM16" s="971"/>
      <c r="AN16" s="70"/>
      <c r="AO16" s="70"/>
      <c r="AP16" s="70"/>
      <c r="AQ16" s="70"/>
      <c r="AR16" s="69"/>
      <c r="AS16" s="70"/>
      <c r="AT16" s="70"/>
      <c r="AU16" s="70"/>
      <c r="AV16" s="69"/>
      <c r="AW16" s="70"/>
      <c r="AX16" s="70"/>
      <c r="AY16" s="70"/>
      <c r="AZ16" s="1105" t="s">
        <v>5</v>
      </c>
      <c r="BA16" s="1106"/>
      <c r="BB16" s="1106"/>
      <c r="BC16" s="1106"/>
      <c r="BD16" s="1107"/>
      <c r="BY16" s="63" t="s">
        <v>381</v>
      </c>
      <c r="BZ16" s="63" t="s">
        <v>302</v>
      </c>
    </row>
    <row r="17" spans="1:78" s="81" customFormat="1" ht="15.95" customHeight="1" thickBot="1" x14ac:dyDescent="0.3">
      <c r="A17" s="2513">
        <v>7</v>
      </c>
      <c r="B17" s="2514"/>
      <c r="C17" s="1009" t="s">
        <v>299</v>
      </c>
      <c r="D17" s="1010"/>
      <c r="E17" s="1017" t="s">
        <v>200</v>
      </c>
      <c r="F17" s="1018"/>
      <c r="G17" s="2501">
        <v>0.39583333333333298</v>
      </c>
      <c r="H17" s="2502"/>
      <c r="I17" s="2502"/>
      <c r="J17" s="2502"/>
      <c r="K17" s="2502">
        <v>0.4375</v>
      </c>
      <c r="L17" s="2502"/>
      <c r="M17" s="2502"/>
      <c r="N17" s="2502"/>
      <c r="O17" s="2502" t="s">
        <v>405</v>
      </c>
      <c r="P17" s="2502"/>
      <c r="Q17" s="2502"/>
      <c r="R17" s="2535"/>
      <c r="S17" s="982" t="s">
        <v>26</v>
      </c>
      <c r="T17" s="974"/>
      <c r="U17" s="2501">
        <v>0.54166666666666663</v>
      </c>
      <c r="V17" s="2502"/>
      <c r="W17" s="2502"/>
      <c r="X17" s="2502"/>
      <c r="Y17" s="931"/>
      <c r="Z17" s="931"/>
      <c r="AA17" s="931"/>
      <c r="AB17" s="931"/>
      <c r="AC17" s="931"/>
      <c r="AD17" s="931"/>
      <c r="AE17" s="931"/>
      <c r="AF17" s="931"/>
      <c r="AG17" s="2502" t="s">
        <v>409</v>
      </c>
      <c r="AH17" s="2502"/>
      <c r="AI17" s="2502"/>
      <c r="AJ17" s="2502"/>
      <c r="AK17" s="917" t="s">
        <v>269</v>
      </c>
      <c r="AL17" s="982" t="s">
        <v>27</v>
      </c>
      <c r="AM17" s="974"/>
      <c r="AN17" s="2501">
        <v>0.8125</v>
      </c>
      <c r="AO17" s="2502"/>
      <c r="AP17" s="2502"/>
      <c r="AQ17" s="2502"/>
      <c r="AR17" s="2502" t="s">
        <v>411</v>
      </c>
      <c r="AS17" s="2502"/>
      <c r="AT17" s="2502"/>
      <c r="AU17" s="2502"/>
      <c r="AV17" s="2502">
        <v>0.89583333333333304</v>
      </c>
      <c r="AW17" s="2502"/>
      <c r="AX17" s="2502"/>
      <c r="AY17" s="2502"/>
      <c r="AZ17" s="920" t="s">
        <v>663</v>
      </c>
      <c r="BA17" s="921"/>
      <c r="BB17" s="1047" t="s">
        <v>768</v>
      </c>
      <c r="BC17" s="1048"/>
      <c r="BD17" s="1049"/>
      <c r="BY17" s="81" t="s">
        <v>205</v>
      </c>
      <c r="BZ17" s="81" t="s">
        <v>303</v>
      </c>
    </row>
    <row r="18" spans="1:78" ht="15.95" customHeight="1" thickTop="1" x14ac:dyDescent="0.25">
      <c r="A18" s="2515"/>
      <c r="B18" s="2516"/>
      <c r="C18" s="1011"/>
      <c r="D18" s="1012"/>
      <c r="E18" s="1019" t="s">
        <v>201</v>
      </c>
      <c r="F18" s="1020"/>
      <c r="G18" s="2495" t="s">
        <v>25</v>
      </c>
      <c r="H18" s="2494"/>
      <c r="I18" s="2494"/>
      <c r="J18" s="2494"/>
      <c r="K18" s="2494" t="s">
        <v>303</v>
      </c>
      <c r="L18" s="2494"/>
      <c r="M18" s="2494"/>
      <c r="N18" s="2494"/>
      <c r="O18" s="2494" t="s">
        <v>406</v>
      </c>
      <c r="P18" s="2494"/>
      <c r="Q18" s="2494"/>
      <c r="R18" s="2521"/>
      <c r="S18" s="983"/>
      <c r="T18" s="976"/>
      <c r="U18" s="2495" t="s">
        <v>417</v>
      </c>
      <c r="V18" s="2494"/>
      <c r="W18" s="2494"/>
      <c r="X18" s="2494"/>
      <c r="Y18" s="872"/>
      <c r="Z18" s="872"/>
      <c r="AA18" s="872"/>
      <c r="AB18" s="872"/>
      <c r="AC18" s="872"/>
      <c r="AD18" s="872"/>
      <c r="AE18" s="872"/>
      <c r="AF18" s="872"/>
      <c r="AG18" s="2494" t="s">
        <v>391</v>
      </c>
      <c r="AH18" s="2494"/>
      <c r="AI18" s="2494"/>
      <c r="AJ18" s="2494"/>
      <c r="AK18" s="918"/>
      <c r="AL18" s="983"/>
      <c r="AM18" s="976"/>
      <c r="AN18" s="2495" t="s">
        <v>410</v>
      </c>
      <c r="AO18" s="2494"/>
      <c r="AP18" s="2494"/>
      <c r="AQ18" s="2494"/>
      <c r="AR18" s="2494" t="s">
        <v>412</v>
      </c>
      <c r="AS18" s="2494"/>
      <c r="AT18" s="2494"/>
      <c r="AU18" s="2494"/>
      <c r="AV18" s="2494" t="s">
        <v>413</v>
      </c>
      <c r="AW18" s="2494"/>
      <c r="AX18" s="2494"/>
      <c r="AY18" s="2494"/>
      <c r="AZ18" s="869" t="s">
        <v>6</v>
      </c>
      <c r="BA18" s="870"/>
      <c r="BB18" s="1124" t="s">
        <v>6</v>
      </c>
      <c r="BC18" s="1125"/>
      <c r="BD18" s="1126"/>
      <c r="BR18" s="2526" t="s">
        <v>683</v>
      </c>
      <c r="BS18" s="2527"/>
      <c r="BT18" s="2527"/>
      <c r="BU18" s="2527"/>
      <c r="BV18" s="2527"/>
      <c r="BW18" s="2528"/>
      <c r="BY18" s="63" t="s">
        <v>377</v>
      </c>
      <c r="BZ18" s="63" t="s">
        <v>304</v>
      </c>
    </row>
    <row r="19" spans="1:78" ht="15.95" customHeight="1" x14ac:dyDescent="0.25">
      <c r="A19" s="2515"/>
      <c r="B19" s="2516"/>
      <c r="C19" s="1011"/>
      <c r="D19" s="1012"/>
      <c r="E19" s="1025" t="s">
        <v>202</v>
      </c>
      <c r="F19" s="1026"/>
      <c r="G19" s="2488"/>
      <c r="H19" s="2489"/>
      <c r="I19" s="2489"/>
      <c r="J19" s="2489"/>
      <c r="K19" s="2489" t="s">
        <v>204</v>
      </c>
      <c r="L19" s="2489"/>
      <c r="M19" s="2489"/>
      <c r="N19" s="2489"/>
      <c r="O19" s="2489"/>
      <c r="P19" s="2489"/>
      <c r="Q19" s="2489"/>
      <c r="R19" s="2489"/>
      <c r="S19" s="2505" t="s">
        <v>359</v>
      </c>
      <c r="T19" s="2504"/>
      <c r="U19" s="2488"/>
      <c r="V19" s="2489"/>
      <c r="W19" s="2489"/>
      <c r="X19" s="2489"/>
      <c r="Y19" s="889"/>
      <c r="Z19" s="889"/>
      <c r="AA19" s="889"/>
      <c r="AB19" s="889"/>
      <c r="AC19" s="889"/>
      <c r="AD19" s="889"/>
      <c r="AE19" s="889"/>
      <c r="AF19" s="889"/>
      <c r="AG19" s="2489" t="s">
        <v>352</v>
      </c>
      <c r="AH19" s="2489"/>
      <c r="AI19" s="2489"/>
      <c r="AJ19" s="2489"/>
      <c r="AK19" s="918"/>
      <c r="AL19" s="2505" t="s">
        <v>199</v>
      </c>
      <c r="AM19" s="2504"/>
      <c r="AN19" s="2488"/>
      <c r="AO19" s="2489"/>
      <c r="AP19" s="2489"/>
      <c r="AQ19" s="2489"/>
      <c r="AR19" s="2489" t="s">
        <v>204</v>
      </c>
      <c r="AS19" s="2489"/>
      <c r="AT19" s="2489"/>
      <c r="AU19" s="2489"/>
      <c r="AV19" s="2489" t="s">
        <v>352</v>
      </c>
      <c r="AW19" s="2489"/>
      <c r="AX19" s="2489"/>
      <c r="AY19" s="2489"/>
      <c r="AZ19" s="2588">
        <v>14</v>
      </c>
      <c r="BA19" s="2589"/>
      <c r="BB19" s="954"/>
      <c r="BC19" s="955"/>
      <c r="BD19" s="1127" t="s">
        <v>7</v>
      </c>
      <c r="BR19" s="2529"/>
      <c r="BS19" s="2530"/>
      <c r="BT19" s="2530"/>
      <c r="BU19" s="2530"/>
      <c r="BV19" s="2530"/>
      <c r="BW19" s="2531"/>
      <c r="BY19" s="63" t="s">
        <v>378</v>
      </c>
      <c r="BZ19" s="63" t="s">
        <v>305</v>
      </c>
    </row>
    <row r="20" spans="1:78" ht="15.95" customHeight="1" x14ac:dyDescent="0.25">
      <c r="A20" s="999" t="s">
        <v>1</v>
      </c>
      <c r="B20" s="1000"/>
      <c r="C20" s="1011"/>
      <c r="D20" s="1012"/>
      <c r="E20" s="1021" t="s">
        <v>284</v>
      </c>
      <c r="F20" s="1022"/>
      <c r="G20" s="2490" t="s">
        <v>403</v>
      </c>
      <c r="H20" s="2486"/>
      <c r="I20" s="2486"/>
      <c r="J20" s="2486"/>
      <c r="K20" s="2486" t="s">
        <v>404</v>
      </c>
      <c r="L20" s="2486"/>
      <c r="M20" s="2486"/>
      <c r="N20" s="2486"/>
      <c r="O20" s="2486" t="s">
        <v>407</v>
      </c>
      <c r="P20" s="2486"/>
      <c r="Q20" s="2486"/>
      <c r="R20" s="2507"/>
      <c r="S20" s="2505"/>
      <c r="T20" s="2504"/>
      <c r="U20" s="2490" t="s">
        <v>674</v>
      </c>
      <c r="V20" s="2486"/>
      <c r="W20" s="2486"/>
      <c r="X20" s="2486"/>
      <c r="Y20" s="873"/>
      <c r="Z20" s="873"/>
      <c r="AA20" s="873"/>
      <c r="AB20" s="873"/>
      <c r="AC20" s="873"/>
      <c r="AD20" s="873"/>
      <c r="AE20" s="873"/>
      <c r="AF20" s="873"/>
      <c r="AG20" s="2486"/>
      <c r="AH20" s="2486"/>
      <c r="AI20" s="2486"/>
      <c r="AJ20" s="2507"/>
      <c r="AK20" s="918"/>
      <c r="AL20" s="2505"/>
      <c r="AM20" s="2504"/>
      <c r="AN20" s="2490"/>
      <c r="AO20" s="2486"/>
      <c r="AP20" s="2486"/>
      <c r="AQ20" s="2486"/>
      <c r="AR20" s="2486"/>
      <c r="AS20" s="2486"/>
      <c r="AT20" s="2486"/>
      <c r="AU20" s="2486"/>
      <c r="AV20" s="2486"/>
      <c r="AW20" s="2486"/>
      <c r="AX20" s="2486"/>
      <c r="AY20" s="2486"/>
      <c r="AZ20" s="2590"/>
      <c r="BA20" s="2591"/>
      <c r="BB20" s="956"/>
      <c r="BC20" s="957"/>
      <c r="BD20" s="1128"/>
      <c r="BL20" s="73" t="s">
        <v>358</v>
      </c>
      <c r="BN20" s="74">
        <v>0.35416666666666669</v>
      </c>
      <c r="BO20" s="74">
        <v>0.54166666666666663</v>
      </c>
      <c r="BP20" s="74">
        <v>0.75</v>
      </c>
      <c r="BR20" s="2529"/>
      <c r="BS20" s="2530"/>
      <c r="BT20" s="2530"/>
      <c r="BU20" s="2530"/>
      <c r="BV20" s="2530"/>
      <c r="BW20" s="2531"/>
      <c r="BY20" s="63" t="s">
        <v>379</v>
      </c>
      <c r="BZ20" s="63" t="s">
        <v>306</v>
      </c>
    </row>
    <row r="21" spans="1:78" ht="15.95" customHeight="1" thickBot="1" x14ac:dyDescent="0.3">
      <c r="A21" s="2515">
        <v>17</v>
      </c>
      <c r="B21" s="2516"/>
      <c r="C21" s="1013"/>
      <c r="D21" s="1014"/>
      <c r="E21" s="1023"/>
      <c r="F21" s="1024"/>
      <c r="G21" s="2491"/>
      <c r="H21" s="2487"/>
      <c r="I21" s="2487"/>
      <c r="J21" s="2487"/>
      <c r="K21" s="2487"/>
      <c r="L21" s="2487"/>
      <c r="M21" s="2487"/>
      <c r="N21" s="2487"/>
      <c r="O21" s="2487"/>
      <c r="P21" s="2487"/>
      <c r="Q21" s="2487"/>
      <c r="R21" s="2508"/>
      <c r="S21" s="2505"/>
      <c r="T21" s="2504"/>
      <c r="U21" s="2491"/>
      <c r="V21" s="2487"/>
      <c r="W21" s="2487"/>
      <c r="X21" s="2487"/>
      <c r="Y21" s="874"/>
      <c r="Z21" s="874"/>
      <c r="AA21" s="874"/>
      <c r="AB21" s="874"/>
      <c r="AC21" s="874"/>
      <c r="AD21" s="874"/>
      <c r="AE21" s="874"/>
      <c r="AF21" s="874"/>
      <c r="AG21" s="2487"/>
      <c r="AH21" s="2487"/>
      <c r="AI21" s="2487"/>
      <c r="AJ21" s="2508"/>
      <c r="AK21" s="918"/>
      <c r="AL21" s="2505"/>
      <c r="AM21" s="2504"/>
      <c r="AN21" s="2491"/>
      <c r="AO21" s="2487"/>
      <c r="AP21" s="2487"/>
      <c r="AQ21" s="2487"/>
      <c r="AR21" s="2487"/>
      <c r="AS21" s="2487"/>
      <c r="AT21" s="2487"/>
      <c r="AU21" s="2487"/>
      <c r="AV21" s="2487"/>
      <c r="AW21" s="2487"/>
      <c r="AX21" s="2487"/>
      <c r="AY21" s="2487"/>
      <c r="AZ21" s="869" t="s">
        <v>8</v>
      </c>
      <c r="BA21" s="870"/>
      <c r="BB21" s="1129" t="s">
        <v>8</v>
      </c>
      <c r="BC21" s="1130"/>
      <c r="BD21" s="1131"/>
      <c r="BL21" s="75" t="s">
        <v>93</v>
      </c>
      <c r="BN21" s="74">
        <v>0.36458333333333331</v>
      </c>
      <c r="BO21" s="74">
        <v>0.55208333333333337</v>
      </c>
      <c r="BP21" s="74">
        <v>0.76041666666666663</v>
      </c>
      <c r="BR21" s="2532"/>
      <c r="BS21" s="2533"/>
      <c r="BT21" s="2533"/>
      <c r="BU21" s="2533"/>
      <c r="BV21" s="2533"/>
      <c r="BW21" s="2534"/>
      <c r="BY21" s="63" t="s">
        <v>380</v>
      </c>
      <c r="BZ21" s="63" t="s">
        <v>308</v>
      </c>
    </row>
    <row r="22" spans="1:78" ht="15.95" customHeight="1" thickTop="1" thickBot="1" x14ac:dyDescent="0.3">
      <c r="A22" s="2515"/>
      <c r="B22" s="2516"/>
      <c r="C22" s="1003" t="s">
        <v>300</v>
      </c>
      <c r="D22" s="1004"/>
      <c r="E22" s="1027" t="s">
        <v>200</v>
      </c>
      <c r="F22" s="1028"/>
      <c r="G22" s="2525"/>
      <c r="H22" s="2522"/>
      <c r="I22" s="2522"/>
      <c r="J22" s="2522"/>
      <c r="K22" s="2522"/>
      <c r="L22" s="2522"/>
      <c r="M22" s="2522"/>
      <c r="N22" s="2522"/>
      <c r="O22" s="2523"/>
      <c r="P22" s="2523"/>
      <c r="Q22" s="2523"/>
      <c r="R22" s="2523"/>
      <c r="S22" s="2505"/>
      <c r="T22" s="2504"/>
      <c r="U22" s="2524">
        <v>0.54166666666666663</v>
      </c>
      <c r="V22" s="2523"/>
      <c r="W22" s="2523"/>
      <c r="X22" s="2523"/>
      <c r="Y22" s="871"/>
      <c r="Z22" s="871"/>
      <c r="AA22" s="871"/>
      <c r="AB22" s="871"/>
      <c r="AC22" s="2523">
        <v>0.625000000000001</v>
      </c>
      <c r="AD22" s="2523"/>
      <c r="AE22" s="2523"/>
      <c r="AF22" s="2523"/>
      <c r="AG22" s="2523"/>
      <c r="AH22" s="2523"/>
      <c r="AI22" s="2523"/>
      <c r="AJ22" s="2523"/>
      <c r="AK22" s="918"/>
      <c r="AL22" s="2505"/>
      <c r="AM22" s="2504"/>
      <c r="AN22" s="2525"/>
      <c r="AO22" s="2522"/>
      <c r="AP22" s="2522"/>
      <c r="AQ22" s="2522"/>
      <c r="AR22" s="2523" t="s">
        <v>411</v>
      </c>
      <c r="AS22" s="2523"/>
      <c r="AT22" s="2523"/>
      <c r="AU22" s="2523"/>
      <c r="AV22" s="2523"/>
      <c r="AW22" s="2523"/>
      <c r="AX22" s="2523"/>
      <c r="AY22" s="2523"/>
      <c r="AZ22" s="2588">
        <v>14</v>
      </c>
      <c r="BA22" s="2589"/>
      <c r="BB22" s="2517">
        <v>1</v>
      </c>
      <c r="BC22" s="2518"/>
      <c r="BD22" s="1127" t="s">
        <v>7</v>
      </c>
      <c r="BL22" s="63" t="s">
        <v>114</v>
      </c>
      <c r="BN22" s="74">
        <v>0.375</v>
      </c>
      <c r="BO22" s="74">
        <v>0.5625</v>
      </c>
      <c r="BP22" s="74">
        <v>0.77083333333333304</v>
      </c>
      <c r="BY22" s="63" t="s">
        <v>340</v>
      </c>
      <c r="BZ22" s="63" t="s">
        <v>657</v>
      </c>
    </row>
    <row r="23" spans="1:78" ht="15.95" customHeight="1" thickTop="1" x14ac:dyDescent="0.25">
      <c r="A23" s="944" t="s">
        <v>2</v>
      </c>
      <c r="B23" s="945"/>
      <c r="C23" s="1005"/>
      <c r="D23" s="1006"/>
      <c r="E23" s="1019" t="s">
        <v>201</v>
      </c>
      <c r="F23" s="1020"/>
      <c r="G23" s="2495" t="s">
        <v>203</v>
      </c>
      <c r="H23" s="2494"/>
      <c r="I23" s="2494"/>
      <c r="J23" s="2494"/>
      <c r="K23" s="2494" t="s">
        <v>203</v>
      </c>
      <c r="L23" s="2494"/>
      <c r="M23" s="2494"/>
      <c r="N23" s="2494"/>
      <c r="O23" s="2494" t="s">
        <v>203</v>
      </c>
      <c r="P23" s="2494"/>
      <c r="Q23" s="2494"/>
      <c r="R23" s="2521"/>
      <c r="S23" s="2505"/>
      <c r="T23" s="2504"/>
      <c r="U23" s="2495" t="s">
        <v>208</v>
      </c>
      <c r="V23" s="2494"/>
      <c r="W23" s="2494"/>
      <c r="X23" s="2494"/>
      <c r="Y23" s="872"/>
      <c r="Z23" s="872"/>
      <c r="AA23" s="872"/>
      <c r="AB23" s="872"/>
      <c r="AC23" s="2494" t="s">
        <v>319</v>
      </c>
      <c r="AD23" s="2494"/>
      <c r="AE23" s="2494"/>
      <c r="AF23" s="2494"/>
      <c r="AG23" s="2494" t="s">
        <v>203</v>
      </c>
      <c r="AH23" s="2494"/>
      <c r="AI23" s="2494"/>
      <c r="AJ23" s="2494"/>
      <c r="AK23" s="918"/>
      <c r="AL23" s="2505"/>
      <c r="AM23" s="2504"/>
      <c r="AN23" s="2495" t="s">
        <v>203</v>
      </c>
      <c r="AO23" s="2494"/>
      <c r="AP23" s="2494"/>
      <c r="AQ23" s="2494"/>
      <c r="AR23" s="2494" t="s">
        <v>412</v>
      </c>
      <c r="AS23" s="2494"/>
      <c r="AT23" s="2494"/>
      <c r="AU23" s="2494"/>
      <c r="AV23" s="2494" t="s">
        <v>203</v>
      </c>
      <c r="AW23" s="2494"/>
      <c r="AX23" s="2494"/>
      <c r="AY23" s="2494"/>
      <c r="AZ23" s="2590"/>
      <c r="BA23" s="2591"/>
      <c r="BB23" s="2519"/>
      <c r="BC23" s="2520"/>
      <c r="BD23" s="1128"/>
      <c r="BL23" s="63" t="s">
        <v>115</v>
      </c>
      <c r="BN23" s="74">
        <v>0.38541666666666702</v>
      </c>
      <c r="BO23" s="74">
        <v>0.57291666666666696</v>
      </c>
      <c r="BP23" s="74">
        <v>0.78125</v>
      </c>
      <c r="BR23" s="1050" t="s">
        <v>660</v>
      </c>
      <c r="BS23" s="1051"/>
      <c r="BT23" s="1051"/>
      <c r="BU23" s="1051"/>
      <c r="BV23" s="1051"/>
      <c r="BW23" s="1052"/>
      <c r="BX23" s="346"/>
      <c r="BY23" s="63" t="s">
        <v>341</v>
      </c>
      <c r="BZ23" s="63" t="s">
        <v>311</v>
      </c>
    </row>
    <row r="24" spans="1:78" ht="15.95" customHeight="1" x14ac:dyDescent="0.25">
      <c r="A24" s="935" t="s">
        <v>414</v>
      </c>
      <c r="B24" s="936"/>
      <c r="C24" s="1005"/>
      <c r="D24" s="1006"/>
      <c r="E24" s="1025" t="s">
        <v>202</v>
      </c>
      <c r="F24" s="1026"/>
      <c r="G24" s="2512"/>
      <c r="H24" s="2511"/>
      <c r="I24" s="2511"/>
      <c r="J24" s="2511"/>
      <c r="K24" s="2489" t="s">
        <v>205</v>
      </c>
      <c r="L24" s="2489"/>
      <c r="M24" s="2489"/>
      <c r="N24" s="2489"/>
      <c r="O24" s="2489"/>
      <c r="P24" s="2489"/>
      <c r="Q24" s="2489"/>
      <c r="R24" s="2489"/>
      <c r="S24" s="2505"/>
      <c r="T24" s="2504"/>
      <c r="U24" s="946"/>
      <c r="V24" s="947"/>
      <c r="W24" s="947"/>
      <c r="X24" s="947"/>
      <c r="Y24" s="947"/>
      <c r="Z24" s="947"/>
      <c r="AA24" s="947"/>
      <c r="AB24" s="947"/>
      <c r="AC24" s="947"/>
      <c r="AD24" s="947"/>
      <c r="AE24" s="947"/>
      <c r="AF24" s="947"/>
      <c r="AG24" s="2511"/>
      <c r="AH24" s="2511"/>
      <c r="AI24" s="2511"/>
      <c r="AJ24" s="2511"/>
      <c r="AK24" s="918"/>
      <c r="AL24" s="2505"/>
      <c r="AM24" s="2504"/>
      <c r="AN24" s="2512"/>
      <c r="AO24" s="2511"/>
      <c r="AP24" s="2511"/>
      <c r="AQ24" s="2511"/>
      <c r="AR24" s="2511"/>
      <c r="AS24" s="2511"/>
      <c r="AT24" s="2511"/>
      <c r="AU24" s="2511"/>
      <c r="AV24" s="2511"/>
      <c r="AW24" s="2511"/>
      <c r="AX24" s="2511"/>
      <c r="AY24" s="2511"/>
      <c r="AZ24" s="869" t="s">
        <v>29</v>
      </c>
      <c r="BA24" s="870"/>
      <c r="BB24" s="1129" t="s">
        <v>29</v>
      </c>
      <c r="BC24" s="1130"/>
      <c r="BD24" s="1131"/>
      <c r="BL24" s="63" t="s">
        <v>359</v>
      </c>
      <c r="BN24" s="74">
        <v>0.39583333333333298</v>
      </c>
      <c r="BO24" s="74">
        <v>0.58333333333333404</v>
      </c>
      <c r="BP24" s="74">
        <v>0.79166666666666696</v>
      </c>
      <c r="BR24" s="1053"/>
      <c r="BS24" s="1054"/>
      <c r="BT24" s="1054"/>
      <c r="BU24" s="1054"/>
      <c r="BV24" s="1054"/>
      <c r="BW24" s="1055"/>
      <c r="BX24" s="346"/>
      <c r="BY24" s="63" t="s">
        <v>342</v>
      </c>
      <c r="BZ24" s="63" t="s">
        <v>312</v>
      </c>
    </row>
    <row r="25" spans="1:78" ht="15.95" customHeight="1" thickBot="1" x14ac:dyDescent="0.3">
      <c r="A25" s="935"/>
      <c r="B25" s="936"/>
      <c r="C25" s="1005"/>
      <c r="D25" s="1006"/>
      <c r="E25" s="985" t="s">
        <v>284</v>
      </c>
      <c r="F25" s="986"/>
      <c r="G25" s="2490"/>
      <c r="H25" s="2486"/>
      <c r="I25" s="2486"/>
      <c r="J25" s="2486"/>
      <c r="K25" s="2486" t="s">
        <v>408</v>
      </c>
      <c r="L25" s="2486"/>
      <c r="M25" s="2486"/>
      <c r="N25" s="2486"/>
      <c r="O25" s="2486"/>
      <c r="P25" s="2486"/>
      <c r="Q25" s="2486"/>
      <c r="R25" s="2486"/>
      <c r="S25" s="2505"/>
      <c r="T25" s="2504"/>
      <c r="U25" s="2490" t="s">
        <v>674</v>
      </c>
      <c r="V25" s="2486"/>
      <c r="W25" s="2486"/>
      <c r="X25" s="2486"/>
      <c r="Y25" s="873"/>
      <c r="Z25" s="873"/>
      <c r="AA25" s="873"/>
      <c r="AB25" s="873"/>
      <c r="AC25" s="873"/>
      <c r="AD25" s="873"/>
      <c r="AE25" s="873"/>
      <c r="AF25" s="873"/>
      <c r="AG25" s="2486"/>
      <c r="AH25" s="2486"/>
      <c r="AI25" s="2486"/>
      <c r="AJ25" s="2486"/>
      <c r="AK25" s="918"/>
      <c r="AL25" s="2505"/>
      <c r="AM25" s="2504"/>
      <c r="AN25" s="2490"/>
      <c r="AO25" s="2486"/>
      <c r="AP25" s="2486"/>
      <c r="AQ25" s="2486"/>
      <c r="AR25" s="2486"/>
      <c r="AS25" s="2486"/>
      <c r="AT25" s="2486"/>
      <c r="AU25" s="2486"/>
      <c r="AV25" s="2486"/>
      <c r="AW25" s="2486"/>
      <c r="AX25" s="2486"/>
      <c r="AY25" s="2486"/>
      <c r="AZ25" s="911">
        <f>IF(SUM(AZ19,AZ22)=0,"",SUM(AZ19,AZ22))</f>
        <v>28</v>
      </c>
      <c r="BA25" s="912"/>
      <c r="BB25" s="951">
        <f>IF(SUM(BB19,BB22)=0,"",SUM(BB19,BB22))</f>
        <v>1</v>
      </c>
      <c r="BC25" s="912"/>
      <c r="BD25" s="1127" t="s">
        <v>7</v>
      </c>
      <c r="BN25" s="74">
        <v>0.40625</v>
      </c>
      <c r="BO25" s="74">
        <v>0.59375</v>
      </c>
      <c r="BP25" s="74">
        <v>0.80208333333333304</v>
      </c>
      <c r="BR25" s="1056"/>
      <c r="BS25" s="1057"/>
      <c r="BT25" s="1057"/>
      <c r="BU25" s="1057"/>
      <c r="BV25" s="1057"/>
      <c r="BW25" s="1058"/>
      <c r="BX25" s="346"/>
      <c r="BY25" s="63" t="s">
        <v>204</v>
      </c>
      <c r="BZ25" s="63" t="s">
        <v>313</v>
      </c>
    </row>
    <row r="26" spans="1:78" ht="15.95" customHeight="1" thickTop="1" thickBot="1" x14ac:dyDescent="0.3">
      <c r="A26" s="937" t="s">
        <v>9</v>
      </c>
      <c r="B26" s="938"/>
      <c r="C26" s="1005"/>
      <c r="D26" s="1006"/>
      <c r="E26" s="987"/>
      <c r="F26" s="988"/>
      <c r="G26" s="2491"/>
      <c r="H26" s="2487"/>
      <c r="I26" s="2487"/>
      <c r="J26" s="2487"/>
      <c r="K26" s="2487"/>
      <c r="L26" s="2487"/>
      <c r="M26" s="2487"/>
      <c r="N26" s="2487"/>
      <c r="O26" s="2487"/>
      <c r="P26" s="2487"/>
      <c r="Q26" s="2487"/>
      <c r="R26" s="2487"/>
      <c r="S26" s="1015"/>
      <c r="T26" s="1016"/>
      <c r="U26" s="2491"/>
      <c r="V26" s="2487"/>
      <c r="W26" s="2487"/>
      <c r="X26" s="2487"/>
      <c r="Y26" s="874"/>
      <c r="Z26" s="874"/>
      <c r="AA26" s="874"/>
      <c r="AB26" s="874"/>
      <c r="AC26" s="874"/>
      <c r="AD26" s="874"/>
      <c r="AE26" s="874"/>
      <c r="AF26" s="874"/>
      <c r="AG26" s="2487"/>
      <c r="AH26" s="2487"/>
      <c r="AI26" s="2487"/>
      <c r="AJ26" s="2487"/>
      <c r="AK26" s="919"/>
      <c r="AL26" s="1015"/>
      <c r="AM26" s="1016"/>
      <c r="AN26" s="2510"/>
      <c r="AO26" s="2509"/>
      <c r="AP26" s="2509"/>
      <c r="AQ26" s="2509"/>
      <c r="AR26" s="2509"/>
      <c r="AS26" s="2509"/>
      <c r="AT26" s="2509"/>
      <c r="AU26" s="2509"/>
      <c r="AV26" s="2509"/>
      <c r="AW26" s="2509"/>
      <c r="AX26" s="2509"/>
      <c r="AY26" s="2509"/>
      <c r="AZ26" s="913"/>
      <c r="BA26" s="914"/>
      <c r="BB26" s="952"/>
      <c r="BC26" s="914"/>
      <c r="BD26" s="1128"/>
      <c r="BN26" s="74">
        <v>0.41666666666666602</v>
      </c>
      <c r="BO26" s="74">
        <v>0.60416666666666696</v>
      </c>
      <c r="BP26" s="74">
        <v>0.8125</v>
      </c>
      <c r="BR26" s="346"/>
      <c r="BS26" s="346"/>
      <c r="BT26" s="346"/>
      <c r="BU26" s="346"/>
      <c r="BV26" s="346"/>
      <c r="BW26" s="346"/>
      <c r="BX26" s="346"/>
      <c r="BY26" s="63" t="s">
        <v>396</v>
      </c>
      <c r="BZ26" s="63" t="s">
        <v>316</v>
      </c>
    </row>
    <row r="27" spans="1:78" ht="15.95" customHeight="1" x14ac:dyDescent="0.25">
      <c r="A27" s="2497">
        <v>7</v>
      </c>
      <c r="B27" s="2498"/>
      <c r="C27" s="1029" t="s">
        <v>297</v>
      </c>
      <c r="D27" s="1034" t="s">
        <v>268</v>
      </c>
      <c r="E27" s="973" t="s">
        <v>28</v>
      </c>
      <c r="F27" s="974"/>
      <c r="G27" s="2501">
        <v>0.375</v>
      </c>
      <c r="H27" s="2502"/>
      <c r="I27" s="2502"/>
      <c r="J27" s="2502"/>
      <c r="K27" s="931"/>
      <c r="L27" s="931"/>
      <c r="M27" s="931"/>
      <c r="N27" s="931"/>
      <c r="O27" s="2502"/>
      <c r="P27" s="2502"/>
      <c r="Q27" s="2502"/>
      <c r="R27" s="2502"/>
      <c r="S27" s="982" t="s">
        <v>26</v>
      </c>
      <c r="T27" s="974"/>
      <c r="U27" s="2501">
        <v>0.57291666666666696</v>
      </c>
      <c r="V27" s="2502"/>
      <c r="W27" s="2502"/>
      <c r="X27" s="2502"/>
      <c r="Y27" s="2502">
        <v>0.59375</v>
      </c>
      <c r="Z27" s="2502"/>
      <c r="AA27" s="2502"/>
      <c r="AB27" s="2502"/>
      <c r="AC27" s="2502">
        <v>0.60416666666666663</v>
      </c>
      <c r="AD27" s="2502"/>
      <c r="AE27" s="2502"/>
      <c r="AF27" s="2502"/>
      <c r="AG27" s="2502"/>
      <c r="AH27" s="2502"/>
      <c r="AI27" s="2502"/>
      <c r="AJ27" s="2502"/>
      <c r="AK27" s="917" t="s">
        <v>269</v>
      </c>
      <c r="AL27" s="982" t="s">
        <v>27</v>
      </c>
      <c r="AM27" s="974"/>
      <c r="AN27" s="930"/>
      <c r="AO27" s="931"/>
      <c r="AP27" s="931"/>
      <c r="AQ27" s="931"/>
      <c r="AR27" s="931"/>
      <c r="AS27" s="931"/>
      <c r="AT27" s="931"/>
      <c r="AU27" s="931"/>
      <c r="AV27" s="931"/>
      <c r="AW27" s="931"/>
      <c r="AX27" s="931"/>
      <c r="AY27" s="931"/>
      <c r="AZ27" s="920" t="s">
        <v>663</v>
      </c>
      <c r="BA27" s="921"/>
      <c r="BB27" s="1047" t="s">
        <v>768</v>
      </c>
      <c r="BC27" s="1048"/>
      <c r="BD27" s="1049"/>
      <c r="BN27" s="74">
        <v>0.42708333333333298</v>
      </c>
      <c r="BO27" s="74">
        <v>0.61458333333333404</v>
      </c>
      <c r="BP27" s="74">
        <v>0.82291666666666596</v>
      </c>
      <c r="BR27" s="346"/>
      <c r="BS27" s="346"/>
      <c r="BT27" s="346"/>
      <c r="BU27" s="346"/>
      <c r="BV27" s="346"/>
      <c r="BW27" s="346"/>
      <c r="BX27" s="346"/>
      <c r="BY27" s="63" t="s">
        <v>344</v>
      </c>
      <c r="BZ27" s="63" t="s">
        <v>321</v>
      </c>
    </row>
    <row r="28" spans="1:78" ht="15.95" customHeight="1" x14ac:dyDescent="0.25">
      <c r="A28" s="2499"/>
      <c r="B28" s="2500"/>
      <c r="C28" s="1030"/>
      <c r="D28" s="1035"/>
      <c r="E28" s="975"/>
      <c r="F28" s="976"/>
      <c r="G28" s="2495" t="s">
        <v>95</v>
      </c>
      <c r="H28" s="2494"/>
      <c r="I28" s="2494"/>
      <c r="J28" s="2494"/>
      <c r="K28" s="872"/>
      <c r="L28" s="872"/>
      <c r="M28" s="872"/>
      <c r="N28" s="872"/>
      <c r="O28" s="2494"/>
      <c r="P28" s="2494"/>
      <c r="Q28" s="2494"/>
      <c r="R28" s="2494"/>
      <c r="S28" s="983"/>
      <c r="T28" s="976"/>
      <c r="U28" s="2495" t="s">
        <v>418</v>
      </c>
      <c r="V28" s="2494"/>
      <c r="W28" s="2494"/>
      <c r="X28" s="2494"/>
      <c r="Y28" s="2494" t="s">
        <v>305</v>
      </c>
      <c r="Z28" s="2494"/>
      <c r="AA28" s="2494"/>
      <c r="AB28" s="2494"/>
      <c r="AC28" s="2494" t="s">
        <v>25</v>
      </c>
      <c r="AD28" s="2494"/>
      <c r="AE28" s="2494"/>
      <c r="AF28" s="2494"/>
      <c r="AG28" s="2494"/>
      <c r="AH28" s="2494"/>
      <c r="AI28" s="2494"/>
      <c r="AJ28" s="2494"/>
      <c r="AK28" s="918"/>
      <c r="AL28" s="983"/>
      <c r="AM28" s="976"/>
      <c r="AN28" s="875"/>
      <c r="AO28" s="872"/>
      <c r="AP28" s="872"/>
      <c r="AQ28" s="872"/>
      <c r="AR28" s="872"/>
      <c r="AS28" s="872"/>
      <c r="AT28" s="872"/>
      <c r="AU28" s="872"/>
      <c r="AV28" s="872"/>
      <c r="AW28" s="872"/>
      <c r="AX28" s="872"/>
      <c r="AY28" s="872"/>
      <c r="AZ28" s="869" t="s">
        <v>6</v>
      </c>
      <c r="BA28" s="870"/>
      <c r="BB28" s="1124" t="s">
        <v>6</v>
      </c>
      <c r="BC28" s="1125"/>
      <c r="BD28" s="1126"/>
      <c r="BN28" s="74">
        <v>0.4375</v>
      </c>
      <c r="BO28" s="74">
        <v>0.625000000000001</v>
      </c>
      <c r="BP28" s="74">
        <v>0.83333333333333304</v>
      </c>
      <c r="BR28" s="346"/>
      <c r="BS28" s="346"/>
      <c r="BT28" s="346"/>
      <c r="BU28" s="346"/>
      <c r="BV28" s="346"/>
      <c r="BW28" s="346"/>
      <c r="BX28" s="346"/>
      <c r="BY28" s="63" t="s">
        <v>345</v>
      </c>
      <c r="BZ28" s="63" t="s">
        <v>95</v>
      </c>
    </row>
    <row r="29" spans="1:78" ht="15.95" customHeight="1" x14ac:dyDescent="0.25">
      <c r="A29" s="2499"/>
      <c r="B29" s="2500"/>
      <c r="C29" s="1030"/>
      <c r="D29" s="1035"/>
      <c r="E29" s="2503" t="s">
        <v>115</v>
      </c>
      <c r="F29" s="2504"/>
      <c r="G29" s="2488" t="s">
        <v>396</v>
      </c>
      <c r="H29" s="2489"/>
      <c r="I29" s="2489"/>
      <c r="J29" s="2489"/>
      <c r="K29" s="889"/>
      <c r="L29" s="889"/>
      <c r="M29" s="889"/>
      <c r="N29" s="889"/>
      <c r="O29" s="2489"/>
      <c r="P29" s="2489"/>
      <c r="Q29" s="2489"/>
      <c r="R29" s="2489"/>
      <c r="S29" s="2505" t="s">
        <v>114</v>
      </c>
      <c r="T29" s="2504"/>
      <c r="U29" s="2488" t="s">
        <v>205</v>
      </c>
      <c r="V29" s="2489"/>
      <c r="W29" s="2489"/>
      <c r="X29" s="2489"/>
      <c r="Y29" s="2489" t="s">
        <v>205</v>
      </c>
      <c r="Z29" s="2489"/>
      <c r="AA29" s="2489"/>
      <c r="AB29" s="2489"/>
      <c r="AC29" s="2489"/>
      <c r="AD29" s="2489"/>
      <c r="AE29" s="2489"/>
      <c r="AF29" s="2489"/>
      <c r="AG29" s="2489"/>
      <c r="AH29" s="2489"/>
      <c r="AI29" s="2489"/>
      <c r="AJ29" s="2489"/>
      <c r="AK29" s="918"/>
      <c r="AL29" s="984" t="s">
        <v>358</v>
      </c>
      <c r="AM29" s="978"/>
      <c r="AN29" s="888"/>
      <c r="AO29" s="889"/>
      <c r="AP29" s="889"/>
      <c r="AQ29" s="889"/>
      <c r="AR29" s="889"/>
      <c r="AS29" s="889"/>
      <c r="AT29" s="889"/>
      <c r="AU29" s="889"/>
      <c r="AV29" s="889"/>
      <c r="AW29" s="889"/>
      <c r="AX29" s="889"/>
      <c r="AY29" s="889"/>
      <c r="AZ29" s="922"/>
      <c r="BA29" s="923"/>
      <c r="BB29" s="954"/>
      <c r="BC29" s="955"/>
      <c r="BD29" s="1127" t="s">
        <v>7</v>
      </c>
      <c r="BN29" s="74">
        <v>0.44791666666666602</v>
      </c>
      <c r="BO29" s="74">
        <v>0.63541666666666696</v>
      </c>
      <c r="BP29" s="74">
        <v>0.84375</v>
      </c>
      <c r="BR29" s="346"/>
      <c r="BS29" s="346"/>
      <c r="BT29" s="346"/>
      <c r="BU29" s="346"/>
      <c r="BV29" s="346"/>
      <c r="BW29" s="346"/>
      <c r="BX29" s="346"/>
      <c r="BY29" s="63" t="s">
        <v>346</v>
      </c>
      <c r="BZ29" s="63" t="s">
        <v>323</v>
      </c>
    </row>
    <row r="30" spans="1:78" ht="15.95" customHeight="1" x14ac:dyDescent="0.25">
      <c r="A30" s="999" t="s">
        <v>1</v>
      </c>
      <c r="B30" s="1000"/>
      <c r="C30" s="1030"/>
      <c r="D30" s="1035"/>
      <c r="E30" s="2503"/>
      <c r="F30" s="2504"/>
      <c r="G30" s="2490"/>
      <c r="H30" s="2486"/>
      <c r="I30" s="2486"/>
      <c r="J30" s="2486"/>
      <c r="K30" s="873"/>
      <c r="L30" s="873"/>
      <c r="M30" s="873"/>
      <c r="N30" s="873"/>
      <c r="O30" s="2486"/>
      <c r="P30" s="2486"/>
      <c r="Q30" s="2486"/>
      <c r="R30" s="2507"/>
      <c r="S30" s="2505"/>
      <c r="T30" s="2504"/>
      <c r="U30" s="2490"/>
      <c r="V30" s="2486"/>
      <c r="W30" s="2486"/>
      <c r="X30" s="2486"/>
      <c r="Y30" s="2486"/>
      <c r="Z30" s="2486"/>
      <c r="AA30" s="2486"/>
      <c r="AB30" s="2486"/>
      <c r="AC30" s="2486" t="s">
        <v>419</v>
      </c>
      <c r="AD30" s="2486"/>
      <c r="AE30" s="2486"/>
      <c r="AF30" s="2486"/>
      <c r="AG30" s="2486"/>
      <c r="AH30" s="2486"/>
      <c r="AI30" s="2486"/>
      <c r="AJ30" s="2507"/>
      <c r="AK30" s="918"/>
      <c r="AL30" s="984"/>
      <c r="AM30" s="978"/>
      <c r="AN30" s="877"/>
      <c r="AO30" s="873"/>
      <c r="AP30" s="873"/>
      <c r="AQ30" s="873"/>
      <c r="AR30" s="873"/>
      <c r="AS30" s="873"/>
      <c r="AT30" s="873"/>
      <c r="AU30" s="873"/>
      <c r="AV30" s="873"/>
      <c r="AW30" s="873"/>
      <c r="AX30" s="873"/>
      <c r="AY30" s="873"/>
      <c r="AZ30" s="924"/>
      <c r="BA30" s="925"/>
      <c r="BB30" s="956"/>
      <c r="BC30" s="957"/>
      <c r="BD30" s="1128"/>
      <c r="BN30" s="74">
        <v>0.45833333333333298</v>
      </c>
      <c r="BO30" s="74">
        <v>0.64583333333333404</v>
      </c>
      <c r="BP30" s="74">
        <v>0.85416666666666596</v>
      </c>
      <c r="BR30" s="346"/>
      <c r="BS30" s="346"/>
      <c r="BT30" s="346"/>
      <c r="BU30" s="346"/>
      <c r="BV30" s="346"/>
      <c r="BW30" s="346"/>
      <c r="BX30" s="346"/>
      <c r="BY30" s="63" t="s">
        <v>347</v>
      </c>
      <c r="BZ30" s="63" t="s">
        <v>324</v>
      </c>
    </row>
    <row r="31" spans="1:78" ht="15.95" customHeight="1" x14ac:dyDescent="0.25">
      <c r="A31" s="2499">
        <v>18</v>
      </c>
      <c r="B31" s="2500"/>
      <c r="C31" s="1031"/>
      <c r="D31" s="1035"/>
      <c r="E31" s="2503"/>
      <c r="F31" s="2504"/>
      <c r="G31" s="2491"/>
      <c r="H31" s="2487"/>
      <c r="I31" s="2487"/>
      <c r="J31" s="2487"/>
      <c r="K31" s="874"/>
      <c r="L31" s="874"/>
      <c r="M31" s="874"/>
      <c r="N31" s="874"/>
      <c r="O31" s="2487"/>
      <c r="P31" s="2487"/>
      <c r="Q31" s="2487"/>
      <c r="R31" s="2508"/>
      <c r="S31" s="2505"/>
      <c r="T31" s="2504"/>
      <c r="U31" s="2491"/>
      <c r="V31" s="2487"/>
      <c r="W31" s="2487"/>
      <c r="X31" s="2487"/>
      <c r="Y31" s="2487"/>
      <c r="Z31" s="2487"/>
      <c r="AA31" s="2487"/>
      <c r="AB31" s="2487"/>
      <c r="AC31" s="2487"/>
      <c r="AD31" s="2487"/>
      <c r="AE31" s="2487"/>
      <c r="AF31" s="2487"/>
      <c r="AG31" s="2487"/>
      <c r="AH31" s="2487"/>
      <c r="AI31" s="2487"/>
      <c r="AJ31" s="2508"/>
      <c r="AK31" s="918"/>
      <c r="AL31" s="984"/>
      <c r="AM31" s="978"/>
      <c r="AN31" s="878"/>
      <c r="AO31" s="874"/>
      <c r="AP31" s="874"/>
      <c r="AQ31" s="874"/>
      <c r="AR31" s="874"/>
      <c r="AS31" s="874"/>
      <c r="AT31" s="874"/>
      <c r="AU31" s="874"/>
      <c r="AV31" s="874"/>
      <c r="AW31" s="874"/>
      <c r="AX31" s="874"/>
      <c r="AY31" s="874"/>
      <c r="AZ31" s="869" t="s">
        <v>8</v>
      </c>
      <c r="BA31" s="870"/>
      <c r="BB31" s="1129" t="s">
        <v>8</v>
      </c>
      <c r="BC31" s="1130"/>
      <c r="BD31" s="1131"/>
      <c r="BN31" s="74">
        <v>0.46875</v>
      </c>
      <c r="BO31" s="74">
        <v>0.656250000000001</v>
      </c>
      <c r="BP31" s="74">
        <v>0.86458333333333304</v>
      </c>
      <c r="BR31" s="346"/>
      <c r="BS31" s="346"/>
      <c r="BT31" s="346"/>
      <c r="BU31" s="346"/>
      <c r="BV31" s="346"/>
      <c r="BW31" s="346"/>
      <c r="BX31" s="346"/>
      <c r="BY31" s="63" t="s">
        <v>206</v>
      </c>
      <c r="BZ31" s="63" t="s">
        <v>207</v>
      </c>
    </row>
    <row r="32" spans="1:78" ht="15.95" customHeight="1" x14ac:dyDescent="0.25">
      <c r="A32" s="2499"/>
      <c r="B32" s="2500"/>
      <c r="C32" s="1032" t="s">
        <v>298</v>
      </c>
      <c r="D32" s="1035"/>
      <c r="E32" s="2503"/>
      <c r="F32" s="2504"/>
      <c r="G32" s="2492"/>
      <c r="H32" s="2493"/>
      <c r="I32" s="2493"/>
      <c r="J32" s="2493"/>
      <c r="K32" s="881"/>
      <c r="L32" s="881"/>
      <c r="M32" s="881"/>
      <c r="N32" s="881"/>
      <c r="O32" s="876"/>
      <c r="P32" s="876"/>
      <c r="Q32" s="876"/>
      <c r="R32" s="876"/>
      <c r="S32" s="2505"/>
      <c r="T32" s="2504"/>
      <c r="U32" s="2506"/>
      <c r="V32" s="2496"/>
      <c r="W32" s="2496"/>
      <c r="X32" s="2496"/>
      <c r="Y32" s="2496"/>
      <c r="Z32" s="2496"/>
      <c r="AA32" s="2496"/>
      <c r="AB32" s="2496"/>
      <c r="AC32" s="2496"/>
      <c r="AD32" s="2496"/>
      <c r="AE32" s="2496"/>
      <c r="AF32" s="2496"/>
      <c r="AG32" s="2496"/>
      <c r="AH32" s="2496"/>
      <c r="AI32" s="2496"/>
      <c r="AJ32" s="2496"/>
      <c r="AK32" s="918"/>
      <c r="AL32" s="984"/>
      <c r="AM32" s="978"/>
      <c r="AN32" s="880"/>
      <c r="AO32" s="881"/>
      <c r="AP32" s="881"/>
      <c r="AQ32" s="881"/>
      <c r="AR32" s="876"/>
      <c r="AS32" s="876"/>
      <c r="AT32" s="876"/>
      <c r="AU32" s="876"/>
      <c r="AV32" s="876"/>
      <c r="AW32" s="876"/>
      <c r="AX32" s="876"/>
      <c r="AY32" s="876"/>
      <c r="AZ32" s="922"/>
      <c r="BA32" s="923"/>
      <c r="BB32" s="2517">
        <v>1</v>
      </c>
      <c r="BC32" s="2518"/>
      <c r="BD32" s="1127" t="s">
        <v>7</v>
      </c>
      <c r="BN32" s="74">
        <v>0.47916666666666702</v>
      </c>
      <c r="BO32" s="74">
        <v>0.66666666666666796</v>
      </c>
      <c r="BP32" s="74">
        <v>0.875</v>
      </c>
      <c r="BY32" s="63" t="s">
        <v>349</v>
      </c>
      <c r="BZ32" s="63" t="s">
        <v>336</v>
      </c>
    </row>
    <row r="33" spans="1:78" ht="15.95" customHeight="1" x14ac:dyDescent="0.25">
      <c r="A33" s="944" t="s">
        <v>2</v>
      </c>
      <c r="B33" s="945"/>
      <c r="C33" s="1033"/>
      <c r="D33" s="1035"/>
      <c r="E33" s="2503"/>
      <c r="F33" s="2504"/>
      <c r="G33" s="2495" t="s">
        <v>203</v>
      </c>
      <c r="H33" s="2494"/>
      <c r="I33" s="2494"/>
      <c r="J33" s="2494"/>
      <c r="K33" s="872"/>
      <c r="L33" s="872"/>
      <c r="M33" s="872"/>
      <c r="N33" s="872"/>
      <c r="O33" s="872"/>
      <c r="P33" s="872"/>
      <c r="Q33" s="872"/>
      <c r="R33" s="961"/>
      <c r="S33" s="2505"/>
      <c r="T33" s="2504"/>
      <c r="U33" s="2495" t="s">
        <v>203</v>
      </c>
      <c r="V33" s="2494"/>
      <c r="W33" s="2494"/>
      <c r="X33" s="2494"/>
      <c r="Y33" s="2494" t="s">
        <v>203</v>
      </c>
      <c r="Z33" s="2494"/>
      <c r="AA33" s="2494"/>
      <c r="AB33" s="2494"/>
      <c r="AC33" s="2494" t="s">
        <v>203</v>
      </c>
      <c r="AD33" s="2494"/>
      <c r="AE33" s="2494"/>
      <c r="AF33" s="2494"/>
      <c r="AG33" s="2494"/>
      <c r="AH33" s="2494"/>
      <c r="AI33" s="2494"/>
      <c r="AJ33" s="2494"/>
      <c r="AK33" s="918"/>
      <c r="AL33" s="984"/>
      <c r="AM33" s="978"/>
      <c r="AN33" s="875"/>
      <c r="AO33" s="872"/>
      <c r="AP33" s="872"/>
      <c r="AQ33" s="872"/>
      <c r="AR33" s="872"/>
      <c r="AS33" s="872"/>
      <c r="AT33" s="872"/>
      <c r="AU33" s="872"/>
      <c r="AV33" s="872"/>
      <c r="AW33" s="872"/>
      <c r="AX33" s="872"/>
      <c r="AY33" s="872"/>
      <c r="AZ33" s="924"/>
      <c r="BA33" s="925"/>
      <c r="BB33" s="2519"/>
      <c r="BC33" s="2520"/>
      <c r="BD33" s="1128"/>
      <c r="BN33" s="74">
        <v>0.48958333333333298</v>
      </c>
      <c r="BO33" s="74">
        <v>0.67708333333333504</v>
      </c>
      <c r="BP33" s="74">
        <v>0.88541666666666596</v>
      </c>
      <c r="BY33" s="63" t="s">
        <v>350</v>
      </c>
      <c r="BZ33" s="63" t="s">
        <v>337</v>
      </c>
    </row>
    <row r="34" spans="1:78" ht="15.95" customHeight="1" x14ac:dyDescent="0.25">
      <c r="A34" s="935" t="s">
        <v>415</v>
      </c>
      <c r="B34" s="936"/>
      <c r="C34" s="1033"/>
      <c r="D34" s="1035"/>
      <c r="E34" s="2503"/>
      <c r="F34" s="2504"/>
      <c r="G34" s="2488"/>
      <c r="H34" s="2489"/>
      <c r="I34" s="2489"/>
      <c r="J34" s="2489"/>
      <c r="K34" s="889"/>
      <c r="L34" s="889"/>
      <c r="M34" s="889"/>
      <c r="N34" s="889"/>
      <c r="O34" s="889"/>
      <c r="P34" s="889"/>
      <c r="Q34" s="889"/>
      <c r="R34" s="889"/>
      <c r="S34" s="2505"/>
      <c r="T34" s="2504"/>
      <c r="U34" s="2488"/>
      <c r="V34" s="2489"/>
      <c r="W34" s="2489"/>
      <c r="X34" s="2489"/>
      <c r="Y34" s="2489"/>
      <c r="Z34" s="2489"/>
      <c r="AA34" s="2489"/>
      <c r="AB34" s="2489"/>
      <c r="AC34" s="2489"/>
      <c r="AD34" s="2489"/>
      <c r="AE34" s="2489"/>
      <c r="AF34" s="2489"/>
      <c r="AG34" s="2489"/>
      <c r="AH34" s="2489"/>
      <c r="AI34" s="2489"/>
      <c r="AJ34" s="2489"/>
      <c r="AK34" s="918"/>
      <c r="AL34" s="984"/>
      <c r="AM34" s="978"/>
      <c r="AN34" s="888"/>
      <c r="AO34" s="889"/>
      <c r="AP34" s="889"/>
      <c r="AQ34" s="889"/>
      <c r="AR34" s="889"/>
      <c r="AS34" s="889"/>
      <c r="AT34" s="889"/>
      <c r="AU34" s="889"/>
      <c r="AV34" s="889"/>
      <c r="AW34" s="889"/>
      <c r="AX34" s="889"/>
      <c r="AY34" s="889"/>
      <c r="AZ34" s="869" t="s">
        <v>29</v>
      </c>
      <c r="BA34" s="870"/>
      <c r="BB34" s="1129" t="s">
        <v>29</v>
      </c>
      <c r="BC34" s="1130"/>
      <c r="BD34" s="1131"/>
      <c r="BN34" s="74">
        <v>0.5</v>
      </c>
      <c r="BO34" s="74">
        <v>0.687500000000001</v>
      </c>
      <c r="BP34" s="74">
        <v>0.89583333333333304</v>
      </c>
      <c r="BY34" s="63" t="s">
        <v>353</v>
      </c>
      <c r="BZ34" s="63" t="s">
        <v>338</v>
      </c>
    </row>
    <row r="35" spans="1:78" ht="15.95" customHeight="1" x14ac:dyDescent="0.25">
      <c r="A35" s="935"/>
      <c r="B35" s="936"/>
      <c r="C35" s="1033"/>
      <c r="D35" s="1035"/>
      <c r="E35" s="2503"/>
      <c r="F35" s="2504"/>
      <c r="G35" s="2490"/>
      <c r="H35" s="2486"/>
      <c r="I35" s="2486"/>
      <c r="J35" s="2486"/>
      <c r="K35" s="873"/>
      <c r="L35" s="873"/>
      <c r="M35" s="873"/>
      <c r="N35" s="873"/>
      <c r="O35" s="873"/>
      <c r="P35" s="873"/>
      <c r="Q35" s="873"/>
      <c r="R35" s="873"/>
      <c r="S35" s="2505"/>
      <c r="T35" s="2504"/>
      <c r="U35" s="2490"/>
      <c r="V35" s="2486"/>
      <c r="W35" s="2486"/>
      <c r="X35" s="2486"/>
      <c r="Y35" s="2486"/>
      <c r="Z35" s="2486"/>
      <c r="AA35" s="2486"/>
      <c r="AB35" s="2486"/>
      <c r="AC35" s="2486"/>
      <c r="AD35" s="2486"/>
      <c r="AE35" s="2486"/>
      <c r="AF35" s="2486"/>
      <c r="AG35" s="2486"/>
      <c r="AH35" s="2486"/>
      <c r="AI35" s="2486"/>
      <c r="AJ35" s="2486"/>
      <c r="AK35" s="918"/>
      <c r="AL35" s="984"/>
      <c r="AM35" s="978"/>
      <c r="AN35" s="877"/>
      <c r="AO35" s="873"/>
      <c r="AP35" s="873"/>
      <c r="AQ35" s="873"/>
      <c r="AR35" s="873"/>
      <c r="AS35" s="873"/>
      <c r="AT35" s="873"/>
      <c r="AU35" s="873"/>
      <c r="AV35" s="873"/>
      <c r="AW35" s="873"/>
      <c r="AX35" s="873"/>
      <c r="AY35" s="873"/>
      <c r="AZ35" s="911" t="str">
        <f>IF(SUM(AZ29,AZ32)=0,"",SUM(AZ29,AZ32))</f>
        <v/>
      </c>
      <c r="BA35" s="912"/>
      <c r="BB35" s="951">
        <f>IF(SUM(BB29,BB32)=0,"",SUM(BB29,BB32))</f>
        <v>1</v>
      </c>
      <c r="BC35" s="912"/>
      <c r="BD35" s="1127" t="s">
        <v>7</v>
      </c>
      <c r="BN35" s="74">
        <v>0.51041666666666596</v>
      </c>
      <c r="BO35" s="74">
        <v>0.69791666666666796</v>
      </c>
      <c r="BP35" s="74">
        <v>0.906249999999999</v>
      </c>
      <c r="BY35" s="63" t="s">
        <v>354</v>
      </c>
      <c r="BZ35" s="63" t="s">
        <v>388</v>
      </c>
    </row>
    <row r="36" spans="1:78" ht="15.95" customHeight="1" thickBot="1" x14ac:dyDescent="0.3">
      <c r="A36" s="937" t="s">
        <v>9</v>
      </c>
      <c r="B36" s="938"/>
      <c r="C36" s="1033"/>
      <c r="D36" s="1035"/>
      <c r="E36" s="939"/>
      <c r="F36" s="916"/>
      <c r="G36" s="2491"/>
      <c r="H36" s="2487"/>
      <c r="I36" s="2487"/>
      <c r="J36" s="2487"/>
      <c r="K36" s="873"/>
      <c r="L36" s="873"/>
      <c r="M36" s="873"/>
      <c r="N36" s="873"/>
      <c r="O36" s="873"/>
      <c r="P36" s="873"/>
      <c r="Q36" s="873"/>
      <c r="R36" s="873"/>
      <c r="S36" s="915"/>
      <c r="T36" s="916"/>
      <c r="U36" s="2491"/>
      <c r="V36" s="2487"/>
      <c r="W36" s="2487"/>
      <c r="X36" s="2487"/>
      <c r="Y36" s="2487"/>
      <c r="Z36" s="2487"/>
      <c r="AA36" s="2487"/>
      <c r="AB36" s="2487"/>
      <c r="AC36" s="2487"/>
      <c r="AD36" s="2487"/>
      <c r="AE36" s="2487"/>
      <c r="AF36" s="2487"/>
      <c r="AG36" s="2487"/>
      <c r="AH36" s="2487"/>
      <c r="AI36" s="2487"/>
      <c r="AJ36" s="2487"/>
      <c r="AK36" s="918"/>
      <c r="AL36" s="915"/>
      <c r="AM36" s="916"/>
      <c r="AN36" s="877"/>
      <c r="AO36" s="873"/>
      <c r="AP36" s="873"/>
      <c r="AQ36" s="873"/>
      <c r="AR36" s="873"/>
      <c r="AS36" s="873"/>
      <c r="AT36" s="873"/>
      <c r="AU36" s="873"/>
      <c r="AV36" s="873"/>
      <c r="AW36" s="873"/>
      <c r="AX36" s="873"/>
      <c r="AY36" s="873"/>
      <c r="AZ36" s="913"/>
      <c r="BA36" s="914"/>
      <c r="BB36" s="952"/>
      <c r="BC36" s="914"/>
      <c r="BD36" s="1128"/>
      <c r="BN36" s="74">
        <v>0.52083333333333304</v>
      </c>
      <c r="BO36" s="74">
        <v>0.70833333333333504</v>
      </c>
      <c r="BP36" s="74">
        <v>0.91666666666666596</v>
      </c>
      <c r="BY36" s="63" t="s">
        <v>351</v>
      </c>
      <c r="BZ36" s="63" t="s">
        <v>332</v>
      </c>
    </row>
    <row r="37" spans="1:78" ht="15.95" customHeight="1" x14ac:dyDescent="0.25">
      <c r="A37" s="932" t="s">
        <v>374</v>
      </c>
      <c r="B37" s="933"/>
      <c r="C37" s="933"/>
      <c r="D37" s="933"/>
      <c r="E37" s="933"/>
      <c r="F37" s="933"/>
      <c r="G37" s="933"/>
      <c r="H37" s="933"/>
      <c r="I37" s="933"/>
      <c r="J37" s="933"/>
      <c r="K37" s="933"/>
      <c r="L37" s="933"/>
      <c r="M37" s="933"/>
      <c r="N37" s="933"/>
      <c r="O37" s="933"/>
      <c r="P37" s="933"/>
      <c r="Q37" s="933"/>
      <c r="R37" s="933"/>
      <c r="S37" s="934"/>
      <c r="T37" s="891" t="s">
        <v>625</v>
      </c>
      <c r="U37" s="752"/>
      <c r="V37" s="892"/>
      <c r="W37" s="2592"/>
      <c r="X37" s="2593"/>
      <c r="Y37" s="899" t="s">
        <v>623</v>
      </c>
      <c r="Z37" s="899"/>
      <c r="AA37" s="899"/>
      <c r="AB37" s="902" t="s">
        <v>56</v>
      </c>
      <c r="AC37" s="903"/>
      <c r="AD37" s="903"/>
      <c r="AE37" s="903"/>
      <c r="AF37" s="903"/>
      <c r="AG37" s="903"/>
      <c r="AH37" s="903"/>
      <c r="AI37" s="903"/>
      <c r="AJ37" s="903"/>
      <c r="AK37" s="903"/>
      <c r="AL37" s="903"/>
      <c r="AM37" s="903"/>
      <c r="AN37" s="903"/>
      <c r="AO37" s="903"/>
      <c r="AP37" s="903"/>
      <c r="AQ37" s="903"/>
      <c r="AR37" s="903"/>
      <c r="AS37" s="903"/>
      <c r="AT37" s="903"/>
      <c r="AU37" s="903"/>
      <c r="AV37" s="903"/>
      <c r="AW37" s="903"/>
      <c r="AX37" s="903"/>
      <c r="AY37" s="903"/>
      <c r="AZ37" s="903"/>
      <c r="BA37" s="903"/>
      <c r="BB37" s="903"/>
      <c r="BC37" s="903"/>
      <c r="BD37" s="904"/>
      <c r="BN37" s="74">
        <v>0.53125</v>
      </c>
      <c r="BY37" s="63" t="s">
        <v>352</v>
      </c>
      <c r="BZ37" s="63" t="s">
        <v>333</v>
      </c>
    </row>
    <row r="38" spans="1:78" ht="15.95" customHeight="1" x14ac:dyDescent="0.25">
      <c r="A38" s="2484"/>
      <c r="B38" s="2485"/>
      <c r="C38" s="926" t="s">
        <v>402</v>
      </c>
      <c r="D38" s="926"/>
      <c r="E38" s="926"/>
      <c r="F38" s="926"/>
      <c r="G38" s="926"/>
      <c r="H38" s="926"/>
      <c r="I38" s="926"/>
      <c r="J38" s="926"/>
      <c r="K38" s="926"/>
      <c r="L38" s="926"/>
      <c r="M38" s="926"/>
      <c r="N38" s="926"/>
      <c r="O38" s="926"/>
      <c r="P38" s="926"/>
      <c r="Q38" s="926"/>
      <c r="R38" s="926"/>
      <c r="S38" s="927"/>
      <c r="T38" s="893"/>
      <c r="U38" s="894"/>
      <c r="V38" s="895"/>
      <c r="W38" s="2594"/>
      <c r="X38" s="2595"/>
      <c r="Y38" s="900"/>
      <c r="Z38" s="900"/>
      <c r="AA38" s="900"/>
      <c r="AB38" s="2598" t="s">
        <v>803</v>
      </c>
      <c r="AC38" s="2599"/>
      <c r="AD38" s="2599"/>
      <c r="AE38" s="2599"/>
      <c r="AF38" s="2599"/>
      <c r="AG38" s="2599"/>
      <c r="AH38" s="2599"/>
      <c r="AI38" s="2599"/>
      <c r="AJ38" s="2599"/>
      <c r="AK38" s="2599"/>
      <c r="AL38" s="2599"/>
      <c r="AM38" s="2599"/>
      <c r="AN38" s="2599"/>
      <c r="AO38" s="2599"/>
      <c r="AP38" s="2599"/>
      <c r="AQ38" s="2599"/>
      <c r="AR38" s="2599"/>
      <c r="AS38" s="2599"/>
      <c r="AT38" s="2599"/>
      <c r="AU38" s="2599"/>
      <c r="AV38" s="2599"/>
      <c r="AW38" s="2599"/>
      <c r="AX38" s="2599"/>
      <c r="AY38" s="2599"/>
      <c r="AZ38" s="2599"/>
      <c r="BA38" s="2599"/>
      <c r="BB38" s="2599"/>
      <c r="BC38" s="2599"/>
      <c r="BD38" s="2600"/>
      <c r="BN38" s="74">
        <v>0.54166666666666596</v>
      </c>
      <c r="BY38" s="63" t="s">
        <v>355</v>
      </c>
      <c r="BZ38" s="63" t="s">
        <v>334</v>
      </c>
    </row>
    <row r="39" spans="1:78" ht="15.95" customHeight="1" thickBot="1" x14ac:dyDescent="0.3">
      <c r="A39" s="2482"/>
      <c r="B39" s="2483"/>
      <c r="C39" s="928" t="s">
        <v>401</v>
      </c>
      <c r="D39" s="928"/>
      <c r="E39" s="928"/>
      <c r="F39" s="928"/>
      <c r="G39" s="928"/>
      <c r="H39" s="928"/>
      <c r="I39" s="928"/>
      <c r="J39" s="928"/>
      <c r="K39" s="928"/>
      <c r="L39" s="928"/>
      <c r="M39" s="928"/>
      <c r="N39" s="928"/>
      <c r="O39" s="928"/>
      <c r="P39" s="928"/>
      <c r="Q39" s="928"/>
      <c r="R39" s="928"/>
      <c r="S39" s="929"/>
      <c r="T39" s="896"/>
      <c r="U39" s="897"/>
      <c r="V39" s="898"/>
      <c r="W39" s="2596"/>
      <c r="X39" s="2597"/>
      <c r="Y39" s="901"/>
      <c r="Z39" s="901"/>
      <c r="AA39" s="901"/>
      <c r="AB39" s="2601"/>
      <c r="AC39" s="2602"/>
      <c r="AD39" s="2602"/>
      <c r="AE39" s="2602"/>
      <c r="AF39" s="2602"/>
      <c r="AG39" s="2602"/>
      <c r="AH39" s="2602"/>
      <c r="AI39" s="2602"/>
      <c r="AJ39" s="2602"/>
      <c r="AK39" s="2602"/>
      <c r="AL39" s="2602"/>
      <c r="AM39" s="2602"/>
      <c r="AN39" s="2602"/>
      <c r="AO39" s="2602"/>
      <c r="AP39" s="2602"/>
      <c r="AQ39" s="2602"/>
      <c r="AR39" s="2602"/>
      <c r="AS39" s="2602"/>
      <c r="AT39" s="2602"/>
      <c r="AU39" s="2602"/>
      <c r="AV39" s="2602"/>
      <c r="AW39" s="2602"/>
      <c r="AX39" s="2602"/>
      <c r="AY39" s="2602"/>
      <c r="AZ39" s="2602"/>
      <c r="BA39" s="2602"/>
      <c r="BB39" s="2602"/>
      <c r="BC39" s="2602"/>
      <c r="BD39" s="2603"/>
      <c r="BY39" s="63" t="s">
        <v>656</v>
      </c>
      <c r="BZ39" s="63" t="s">
        <v>335</v>
      </c>
    </row>
    <row r="40" spans="1:78" ht="15.95" customHeight="1" x14ac:dyDescent="0.25">
      <c r="A40" s="1117" t="s">
        <v>774</v>
      </c>
      <c r="B40" s="1117"/>
      <c r="C40" s="1117"/>
      <c r="D40" s="1117"/>
      <c r="E40" s="1117"/>
      <c r="F40" s="1117"/>
      <c r="G40" s="1117"/>
      <c r="H40" s="1117"/>
      <c r="I40" s="1117"/>
      <c r="J40" s="1117"/>
      <c r="K40" s="1117"/>
      <c r="L40" s="1117"/>
      <c r="M40" s="1117"/>
      <c r="N40" s="1117"/>
      <c r="O40" s="1117"/>
      <c r="P40" s="1117"/>
      <c r="Q40" s="1117"/>
      <c r="R40" s="1117"/>
      <c r="S40" s="1117"/>
      <c r="T40" s="1117"/>
      <c r="U40" s="1117"/>
      <c r="V40" s="1117"/>
      <c r="W40" s="1117"/>
      <c r="X40" s="1117"/>
      <c r="Y40" s="1117"/>
      <c r="Z40" s="1117"/>
      <c r="AA40" s="1117"/>
      <c r="AB40" s="1117"/>
      <c r="AC40" s="1117"/>
      <c r="AD40" s="1117"/>
      <c r="AE40" s="1117"/>
      <c r="AF40" s="1118"/>
      <c r="AG40" s="1111" t="s">
        <v>775</v>
      </c>
      <c r="AH40" s="1112"/>
      <c r="AI40" s="1112"/>
      <c r="AJ40" s="1112"/>
      <c r="AK40" s="1112"/>
      <c r="AL40" s="1112"/>
      <c r="AM40" s="1112"/>
      <c r="AN40" s="1112"/>
      <c r="AO40" s="1112"/>
      <c r="AP40" s="1112"/>
      <c r="AQ40" s="1112"/>
      <c r="AR40" s="1112"/>
      <c r="AS40" s="1112"/>
      <c r="AT40" s="1112"/>
      <c r="AU40" s="1112"/>
      <c r="AV40" s="1112"/>
      <c r="AW40" s="1112"/>
      <c r="AX40" s="1112"/>
      <c r="AY40" s="1112"/>
      <c r="AZ40" s="1112"/>
      <c r="BA40" s="1112"/>
      <c r="BB40" s="1112"/>
      <c r="BC40" s="1112"/>
      <c r="BD40" s="1113"/>
      <c r="BE40" s="64"/>
      <c r="BF40" s="64"/>
      <c r="BG40" s="64"/>
      <c r="BH40" s="64"/>
      <c r="BI40" s="64"/>
      <c r="BJ40" s="64"/>
      <c r="BK40" s="64"/>
      <c r="BL40" s="64"/>
      <c r="BM40" s="64"/>
      <c r="BN40" s="64"/>
      <c r="BO40" s="64"/>
      <c r="BP40" s="64"/>
      <c r="BQ40" s="64"/>
      <c r="BR40" s="64"/>
      <c r="BY40" s="63" t="s">
        <v>394</v>
      </c>
      <c r="BZ40" s="63" t="s">
        <v>325</v>
      </c>
    </row>
    <row r="41" spans="1:78" ht="15.95" customHeight="1" x14ac:dyDescent="0.25">
      <c r="A41" s="1123" t="s">
        <v>386</v>
      </c>
      <c r="B41" s="1123"/>
      <c r="C41" s="1123"/>
      <c r="D41" s="1123"/>
      <c r="E41" s="1123"/>
      <c r="F41" s="1123"/>
      <c r="G41" s="1123"/>
      <c r="H41" s="1123"/>
      <c r="I41" s="1123"/>
      <c r="J41" s="1123"/>
      <c r="K41" s="1123"/>
      <c r="L41" s="1123"/>
      <c r="M41" s="1123"/>
      <c r="N41" s="1123"/>
      <c r="O41" s="1123"/>
      <c r="P41" s="1123"/>
      <c r="Q41" s="1123"/>
      <c r="R41" s="1123"/>
      <c r="S41" s="1123"/>
      <c r="T41" s="1123"/>
      <c r="U41" s="1123"/>
      <c r="V41" s="1123"/>
      <c r="W41" s="1123"/>
      <c r="X41" s="1123"/>
      <c r="Y41" s="1123"/>
      <c r="Z41" s="1123"/>
      <c r="AA41" s="1123"/>
      <c r="AB41" s="1123"/>
      <c r="AC41" s="1123"/>
      <c r="AD41" s="1123"/>
      <c r="AE41" s="1123"/>
      <c r="AF41" s="1120"/>
      <c r="AG41" s="1114"/>
      <c r="AH41" s="1115"/>
      <c r="AI41" s="1115"/>
      <c r="AJ41" s="1115"/>
      <c r="AK41" s="1115"/>
      <c r="AL41" s="1115"/>
      <c r="AM41" s="1115"/>
      <c r="AN41" s="1115"/>
      <c r="AO41" s="1115"/>
      <c r="AP41" s="1115"/>
      <c r="AQ41" s="1115"/>
      <c r="AR41" s="1115"/>
      <c r="AS41" s="1115"/>
      <c r="AT41" s="1115"/>
      <c r="AU41" s="1115"/>
      <c r="AV41" s="1115"/>
      <c r="AW41" s="1115"/>
      <c r="AX41" s="1115"/>
      <c r="AY41" s="1115"/>
      <c r="AZ41" s="1115"/>
      <c r="BA41" s="1115"/>
      <c r="BB41" s="1115"/>
      <c r="BC41" s="1115"/>
      <c r="BD41" s="1116"/>
      <c r="BE41" s="443"/>
      <c r="BF41" s="443"/>
      <c r="BG41" s="443"/>
      <c r="BH41" s="443"/>
      <c r="BI41" s="443"/>
      <c r="BJ41" s="443"/>
      <c r="BK41" s="443"/>
      <c r="BL41" s="443"/>
      <c r="BM41" s="443"/>
      <c r="BN41" s="443"/>
      <c r="BO41" s="443"/>
      <c r="BP41" s="443"/>
      <c r="BQ41" s="443"/>
      <c r="BR41" s="443"/>
      <c r="BY41" s="63" t="s">
        <v>395</v>
      </c>
      <c r="BZ41" s="63" t="s">
        <v>326</v>
      </c>
    </row>
    <row r="42" spans="1:78" ht="15.95" customHeight="1" x14ac:dyDescent="0.25">
      <c r="A42" s="1119" t="s">
        <v>773</v>
      </c>
      <c r="B42" s="1119"/>
      <c r="C42" s="1119"/>
      <c r="D42" s="1119"/>
      <c r="E42" s="1119"/>
      <c r="F42" s="1119"/>
      <c r="G42" s="1119"/>
      <c r="H42" s="1119"/>
      <c r="I42" s="1119"/>
      <c r="J42" s="1119"/>
      <c r="K42" s="1119"/>
      <c r="L42" s="1119"/>
      <c r="M42" s="1119"/>
      <c r="N42" s="1119"/>
      <c r="O42" s="1119"/>
      <c r="P42" s="1119"/>
      <c r="Q42" s="1119"/>
      <c r="R42" s="1119"/>
      <c r="S42" s="1119"/>
      <c r="T42" s="1119"/>
      <c r="U42" s="1119"/>
      <c r="V42" s="1119"/>
      <c r="W42" s="1119"/>
      <c r="X42" s="1119"/>
      <c r="Y42" s="1119"/>
      <c r="Z42" s="1119"/>
      <c r="AA42" s="1119"/>
      <c r="AB42" s="1119"/>
      <c r="AC42" s="1119"/>
      <c r="AD42" s="1119"/>
      <c r="AE42" s="1119"/>
      <c r="AF42" s="1120"/>
      <c r="AG42" s="487"/>
      <c r="AH42" s="1095" t="s">
        <v>618</v>
      </c>
      <c r="AI42" s="1095"/>
      <c r="AJ42" s="1095"/>
      <c r="AK42" s="1095"/>
      <c r="AL42" s="1095"/>
      <c r="AM42" s="1095"/>
      <c r="AN42" s="1095"/>
      <c r="AO42" s="1095"/>
      <c r="AP42" s="1095"/>
      <c r="AQ42" s="1095"/>
      <c r="AR42" s="1095"/>
      <c r="AS42" s="1095"/>
      <c r="AT42" s="1095"/>
      <c r="AU42" s="1095"/>
      <c r="AV42" s="1095"/>
      <c r="AW42" s="1095"/>
      <c r="AX42" s="1095"/>
      <c r="AY42" s="1095"/>
      <c r="AZ42" s="1095"/>
      <c r="BA42" s="1095"/>
      <c r="BB42" s="1095"/>
      <c r="BC42" s="1095"/>
      <c r="BD42" s="1096"/>
      <c r="BE42" s="443"/>
      <c r="BF42" s="443"/>
      <c r="BG42" s="443"/>
      <c r="BH42" s="443"/>
      <c r="BI42" s="443"/>
      <c r="BJ42" s="443"/>
      <c r="BK42" s="443"/>
      <c r="BL42" s="443"/>
      <c r="BM42" s="443"/>
      <c r="BN42" s="443"/>
      <c r="BO42" s="443"/>
      <c r="BP42" s="443"/>
      <c r="BQ42" s="443"/>
      <c r="BR42" s="443"/>
      <c r="BZ42" s="63" t="s">
        <v>327</v>
      </c>
    </row>
    <row r="43" spans="1:78" ht="15.95" customHeight="1" x14ac:dyDescent="0.25">
      <c r="A43" s="1119" t="s">
        <v>387</v>
      </c>
      <c r="B43" s="1119"/>
      <c r="C43" s="1119"/>
      <c r="D43" s="1119"/>
      <c r="E43" s="1119"/>
      <c r="F43" s="1119"/>
      <c r="G43" s="1119"/>
      <c r="H43" s="1119"/>
      <c r="I43" s="1119"/>
      <c r="J43" s="1119"/>
      <c r="K43" s="1119"/>
      <c r="L43" s="1119"/>
      <c r="M43" s="1119"/>
      <c r="N43" s="1119"/>
      <c r="O43" s="1119"/>
      <c r="P43" s="1119"/>
      <c r="Q43" s="1119"/>
      <c r="R43" s="1119"/>
      <c r="S43" s="1119"/>
      <c r="T43" s="1119"/>
      <c r="U43" s="1119"/>
      <c r="V43" s="1119"/>
      <c r="W43" s="1119"/>
      <c r="X43" s="1119"/>
      <c r="Y43" s="1119"/>
      <c r="Z43" s="1119"/>
      <c r="AA43" s="1119"/>
      <c r="AB43" s="1119"/>
      <c r="AC43" s="1119"/>
      <c r="AD43" s="1119"/>
      <c r="AE43" s="1119"/>
      <c r="AF43" s="1120"/>
      <c r="AG43" s="488"/>
      <c r="AH43" s="1095" t="s">
        <v>619</v>
      </c>
      <c r="AI43" s="1095"/>
      <c r="AJ43" s="1095"/>
      <c r="AK43" s="1095"/>
      <c r="AL43" s="1095"/>
      <c r="AM43" s="1095"/>
      <c r="AN43" s="1095"/>
      <c r="AO43" s="1095"/>
      <c r="AP43" s="1095"/>
      <c r="AQ43" s="1095"/>
      <c r="AR43" s="1095"/>
      <c r="AS43" s="1095"/>
      <c r="AT43" s="1095"/>
      <c r="AU43" s="1095"/>
      <c r="AV43" s="1095"/>
      <c r="AW43" s="1095"/>
      <c r="AX43" s="1095"/>
      <c r="AY43" s="1095"/>
      <c r="AZ43" s="1095"/>
      <c r="BA43" s="1095"/>
      <c r="BB43" s="1095"/>
      <c r="BC43" s="1095"/>
      <c r="BD43" s="1096"/>
      <c r="BE43" s="64"/>
      <c r="BF43" s="64"/>
      <c r="BG43" s="64"/>
      <c r="BH43" s="64"/>
      <c r="BI43" s="64"/>
      <c r="BJ43" s="64"/>
      <c r="BK43" s="64"/>
      <c r="BL43" s="64"/>
      <c r="BM43" s="64"/>
      <c r="BN43" s="64"/>
      <c r="BO43" s="64"/>
      <c r="BP43" s="64"/>
      <c r="BQ43" s="64"/>
      <c r="BR43" s="64"/>
      <c r="BZ43" s="63" t="s">
        <v>331</v>
      </c>
    </row>
    <row r="44" spans="1:78" ht="15.95" customHeight="1" x14ac:dyDescent="0.25">
      <c r="A44" s="1121" t="s">
        <v>772</v>
      </c>
      <c r="B44" s="1121"/>
      <c r="C44" s="1121"/>
      <c r="D44" s="1121"/>
      <c r="E44" s="1121"/>
      <c r="F44" s="1121"/>
      <c r="G44" s="1121"/>
      <c r="H44" s="1121"/>
      <c r="I44" s="1121"/>
      <c r="J44" s="1121"/>
      <c r="K44" s="1121"/>
      <c r="L44" s="1121"/>
      <c r="M44" s="1121"/>
      <c r="N44" s="1121"/>
      <c r="O44" s="1121"/>
      <c r="P44" s="1121"/>
      <c r="Q44" s="1121"/>
      <c r="R44" s="1121"/>
      <c r="S44" s="1121"/>
      <c r="T44" s="1121"/>
      <c r="U44" s="1121"/>
      <c r="V44" s="1121"/>
      <c r="W44" s="1121"/>
      <c r="X44" s="1121"/>
      <c r="Y44" s="1121"/>
      <c r="Z44" s="1121"/>
      <c r="AA44" s="1121"/>
      <c r="AB44" s="1121"/>
      <c r="AC44" s="1121"/>
      <c r="AD44" s="1121"/>
      <c r="AE44" s="1121"/>
      <c r="AF44" s="1122"/>
      <c r="AG44" s="446"/>
      <c r="AH44" s="1108"/>
      <c r="AI44" s="1108"/>
      <c r="AJ44" s="1108"/>
      <c r="AK44" s="1108"/>
      <c r="AL44" s="1108"/>
      <c r="AM44" s="1108"/>
      <c r="AN44" s="1108"/>
      <c r="AO44" s="1108"/>
      <c r="AP44" s="1108"/>
      <c r="AQ44" s="1108"/>
      <c r="AR44" s="1108"/>
      <c r="AS44" s="1108"/>
      <c r="AT44" s="1108"/>
      <c r="AU44" s="1108"/>
      <c r="AV44" s="1108"/>
      <c r="AW44" s="1108"/>
      <c r="AX44" s="1108"/>
      <c r="AY44" s="1108"/>
      <c r="AZ44" s="1108"/>
      <c r="BA44" s="1108"/>
      <c r="BB44" s="1108"/>
      <c r="BC44" s="1108"/>
      <c r="BD44" s="1109"/>
      <c r="BZ44" s="63" t="s">
        <v>328</v>
      </c>
    </row>
    <row r="45" spans="1:78" ht="14.45" customHeight="1" x14ac:dyDescent="0.25">
      <c r="BZ45" s="63" t="s">
        <v>329</v>
      </c>
    </row>
    <row r="46" spans="1:78" ht="14.45" customHeight="1" x14ac:dyDescent="0.25">
      <c r="BZ46" s="63" t="s">
        <v>357</v>
      </c>
    </row>
    <row r="47" spans="1:78" ht="14.45" customHeight="1" x14ac:dyDescent="0.25">
      <c r="BZ47" s="63" t="s">
        <v>330</v>
      </c>
    </row>
    <row r="48" spans="1:78" ht="14.45" customHeight="1" x14ac:dyDescent="0.25">
      <c r="BZ48" s="63" t="s">
        <v>389</v>
      </c>
    </row>
    <row r="49" spans="1:78" ht="18" customHeight="1" x14ac:dyDescent="0.25">
      <c r="BZ49" s="63" t="s">
        <v>356</v>
      </c>
    </row>
    <row r="50" spans="1:78" ht="18" customHeight="1" x14ac:dyDescent="0.25">
      <c r="BZ50" s="63" t="s">
        <v>392</v>
      </c>
    </row>
    <row r="51" spans="1:78" ht="18" customHeight="1" x14ac:dyDescent="0.25">
      <c r="BE51" s="299"/>
      <c r="BF51" s="300"/>
      <c r="BZ51" s="63" t="s">
        <v>390</v>
      </c>
    </row>
    <row r="52" spans="1:78" ht="18" customHeight="1" x14ac:dyDescent="0.25">
      <c r="BE52" s="299"/>
      <c r="BF52" s="300"/>
      <c r="BZ52" s="63" t="s">
        <v>391</v>
      </c>
    </row>
    <row r="53" spans="1:78" ht="18" customHeight="1" x14ac:dyDescent="0.25">
      <c r="BZ53" s="63" t="s">
        <v>208</v>
      </c>
    </row>
    <row r="54" spans="1:78" s="66" customFormat="1" ht="14.1" customHeight="1" x14ac:dyDescent="0.25">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Y54" s="63"/>
      <c r="BZ54" s="63" t="s">
        <v>317</v>
      </c>
    </row>
    <row r="55" spans="1:78" s="66" customFormat="1" ht="14.1" customHeight="1" x14ac:dyDescent="0.25">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Y55" s="63"/>
      <c r="BZ55" s="63" t="s">
        <v>319</v>
      </c>
    </row>
    <row r="56" spans="1:78" s="66" customFormat="1" ht="14.1" customHeight="1" x14ac:dyDescent="0.25">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Y56" s="63"/>
      <c r="BZ56" s="63" t="s">
        <v>314</v>
      </c>
    </row>
    <row r="57" spans="1:78" x14ac:dyDescent="0.25">
      <c r="BY57" s="66"/>
      <c r="BZ57" s="63" t="s">
        <v>32</v>
      </c>
    </row>
    <row r="58" spans="1:78" x14ac:dyDescent="0.25">
      <c r="BY58" s="66"/>
      <c r="BZ58" s="63" t="s">
        <v>376</v>
      </c>
    </row>
    <row r="59" spans="1:78" ht="15" customHeight="1" x14ac:dyDescent="0.25">
      <c r="BY59" s="66"/>
      <c r="BZ59" s="63" t="s">
        <v>320</v>
      </c>
    </row>
    <row r="60" spans="1:78" ht="12.75" customHeight="1" x14ac:dyDescent="0.25">
      <c r="BZ60" s="63" t="s">
        <v>307</v>
      </c>
    </row>
    <row r="61" spans="1:78" ht="12.75" customHeight="1" x14ac:dyDescent="0.25">
      <c r="BZ61" s="63" t="s">
        <v>393</v>
      </c>
    </row>
    <row r="62" spans="1:78" ht="12.75" customHeight="1" x14ac:dyDescent="0.25">
      <c r="BZ62" s="63" t="s">
        <v>309</v>
      </c>
    </row>
    <row r="63" spans="1:78" ht="12.75" customHeight="1" x14ac:dyDescent="0.25">
      <c r="BZ63" s="63" t="s">
        <v>310</v>
      </c>
    </row>
    <row r="64" spans="1:78" ht="12.75" customHeight="1" x14ac:dyDescent="0.25">
      <c r="BZ64" s="76"/>
    </row>
    <row r="65" spans="78:78" ht="12.75" customHeight="1" x14ac:dyDescent="0.25">
      <c r="BZ65" s="66"/>
    </row>
    <row r="66" spans="78:78" ht="12.75" customHeight="1" x14ac:dyDescent="0.25"/>
    <row r="67" spans="78:78" ht="12.75" customHeight="1" x14ac:dyDescent="0.25"/>
    <row r="68" spans="78:78" ht="12.75" customHeight="1" x14ac:dyDescent="0.25"/>
    <row r="69" spans="78:78" ht="12.75" customHeight="1" x14ac:dyDescent="0.25"/>
    <row r="70" spans="78:78" ht="12.75" customHeight="1" x14ac:dyDescent="0.25"/>
    <row r="71" spans="78:78" ht="12.75" customHeight="1" x14ac:dyDescent="0.25"/>
    <row r="72" spans="78:78" ht="12.75" customHeight="1" x14ac:dyDescent="0.25"/>
    <row r="73" spans="78:78" ht="12.75" customHeight="1" x14ac:dyDescent="0.25"/>
    <row r="74" spans="78:78" ht="12.75" customHeight="1" x14ac:dyDescent="0.25"/>
    <row r="75" spans="78:78" ht="12.75" customHeight="1" x14ac:dyDescent="0.25"/>
    <row r="76" spans="78:78" ht="12.75" customHeight="1" x14ac:dyDescent="0.25"/>
    <row r="77" spans="78:78" ht="12.75" customHeight="1" x14ac:dyDescent="0.25"/>
    <row r="78" spans="78:78" ht="12.75" customHeight="1" x14ac:dyDescent="0.25"/>
    <row r="79" spans="78:78" ht="12.75" customHeight="1" x14ac:dyDescent="0.25"/>
    <row r="80" spans="78:78"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sheetData>
  <mergeCells count="375">
    <mergeCell ref="AZ31:BA31"/>
    <mergeCell ref="BB31:BD31"/>
    <mergeCell ref="AZ32:BA33"/>
    <mergeCell ref="BD32:BD33"/>
    <mergeCell ref="BB34:BD34"/>
    <mergeCell ref="BD35:BD36"/>
    <mergeCell ref="T37:V39"/>
    <mergeCell ref="W37:X39"/>
    <mergeCell ref="Y37:AA39"/>
    <mergeCell ref="AB38:BD39"/>
    <mergeCell ref="AC30:AF31"/>
    <mergeCell ref="AG30:AJ31"/>
    <mergeCell ref="AN30:AQ31"/>
    <mergeCell ref="AR30:AU31"/>
    <mergeCell ref="AV30:AY31"/>
    <mergeCell ref="BB32:BC33"/>
    <mergeCell ref="AZ35:BA36"/>
    <mergeCell ref="BB35:BC36"/>
    <mergeCell ref="AG34:AJ34"/>
    <mergeCell ref="AN34:AQ34"/>
    <mergeCell ref="AR34:AU34"/>
    <mergeCell ref="AV34:AY34"/>
    <mergeCell ref="AZ34:BA34"/>
    <mergeCell ref="AL36:AM36"/>
    <mergeCell ref="AZ16:BD16"/>
    <mergeCell ref="BB18:BD18"/>
    <mergeCell ref="AZ19:BA20"/>
    <mergeCell ref="BD19:BD20"/>
    <mergeCell ref="AZ21:BA21"/>
    <mergeCell ref="BB21:BD21"/>
    <mergeCell ref="AZ22:BA23"/>
    <mergeCell ref="BD22:BD23"/>
    <mergeCell ref="BB24:BD24"/>
    <mergeCell ref="AS8:AV9"/>
    <mergeCell ref="AW8:AY9"/>
    <mergeCell ref="AO9:AQ9"/>
    <mergeCell ref="AL10:AL11"/>
    <mergeCell ref="AM10:AM11"/>
    <mergeCell ref="AN10:AQ11"/>
    <mergeCell ref="AT10:AV10"/>
    <mergeCell ref="AW10:AX11"/>
    <mergeCell ref="AT11:AV11"/>
    <mergeCell ref="A1:BD1"/>
    <mergeCell ref="A3:D3"/>
    <mergeCell ref="E3:F3"/>
    <mergeCell ref="H3:I3"/>
    <mergeCell ref="K3:L3"/>
    <mergeCell ref="N3:T3"/>
    <mergeCell ref="U3:AA3"/>
    <mergeCell ref="AR6:AR7"/>
    <mergeCell ref="A4:D5"/>
    <mergeCell ref="E4:W5"/>
    <mergeCell ref="X4:AA7"/>
    <mergeCell ref="AB4:AF5"/>
    <mergeCell ref="AG4:AI5"/>
    <mergeCell ref="AJ4:AK5"/>
    <mergeCell ref="P6:Q7"/>
    <mergeCell ref="R6:R7"/>
    <mergeCell ref="S6:S7"/>
    <mergeCell ref="T6:T7"/>
    <mergeCell ref="U6:V7"/>
    <mergeCell ref="W6:W7"/>
    <mergeCell ref="AB6:AF7"/>
    <mergeCell ref="AG6:AI7"/>
    <mergeCell ref="AJ6:AK7"/>
    <mergeCell ref="AL6:AL7"/>
    <mergeCell ref="BD4:BD7"/>
    <mergeCell ref="A6:D9"/>
    <mergeCell ref="E6:E7"/>
    <mergeCell ref="F6:G7"/>
    <mergeCell ref="H6:H7"/>
    <mergeCell ref="I6:J7"/>
    <mergeCell ref="K6:K7"/>
    <mergeCell ref="L6:M7"/>
    <mergeCell ref="N6:N7"/>
    <mergeCell ref="O6:O7"/>
    <mergeCell ref="AL4:AL5"/>
    <mergeCell ref="AM4:AO5"/>
    <mergeCell ref="AP4:AQ5"/>
    <mergeCell ref="AR4:AR5"/>
    <mergeCell ref="AS4:AY7"/>
    <mergeCell ref="AZ4:BC7"/>
    <mergeCell ref="AM6:AO7"/>
    <mergeCell ref="AP6:AQ7"/>
    <mergeCell ref="P8:Q9"/>
    <mergeCell ref="R8:R9"/>
    <mergeCell ref="S8:S9"/>
    <mergeCell ref="T8:T9"/>
    <mergeCell ref="U8:V9"/>
    <mergeCell ref="W8:W9"/>
    <mergeCell ref="AZ8:BD11"/>
    <mergeCell ref="A10:D11"/>
    <mergeCell ref="E10:E11"/>
    <mergeCell ref="F10:M11"/>
    <mergeCell ref="N10:P11"/>
    <mergeCell ref="Q10:W11"/>
    <mergeCell ref="AB10:AC11"/>
    <mergeCell ref="AD10:AE11"/>
    <mergeCell ref="AF10:AF11"/>
    <mergeCell ref="AK8:AK9"/>
    <mergeCell ref="AR8:AR9"/>
    <mergeCell ref="X8:AA11"/>
    <mergeCell ref="AB8:AC9"/>
    <mergeCell ref="AD8:AE9"/>
    <mergeCell ref="AF8:AF9"/>
    <mergeCell ref="AG8:AH9"/>
    <mergeCell ref="AL8:AL9"/>
    <mergeCell ref="AM8:AM9"/>
    <mergeCell ref="AO8:AQ8"/>
    <mergeCell ref="AI8:AJ9"/>
    <mergeCell ref="AG10:AH11"/>
    <mergeCell ref="AI10:AJ11"/>
    <mergeCell ref="AY10:AY11"/>
    <mergeCell ref="E8:H9"/>
    <mergeCell ref="I8:J9"/>
    <mergeCell ref="K8:K9"/>
    <mergeCell ref="L8:M9"/>
    <mergeCell ref="N8:N9"/>
    <mergeCell ref="O8:O9"/>
    <mergeCell ref="AZ14:BD14"/>
    <mergeCell ref="A15:C15"/>
    <mergeCell ref="D15:F15"/>
    <mergeCell ref="G15:H15"/>
    <mergeCell ref="J15:K15"/>
    <mergeCell ref="N15:O15"/>
    <mergeCell ref="R15:S15"/>
    <mergeCell ref="T15:U15"/>
    <mergeCell ref="X15:Y15"/>
    <mergeCell ref="AB15:AC15"/>
    <mergeCell ref="A13:F14"/>
    <mergeCell ref="G13:O14"/>
    <mergeCell ref="P13:P14"/>
    <mergeCell ref="Q13:Q14"/>
    <mergeCell ref="R13:AC14"/>
    <mergeCell ref="AD13:AD14"/>
    <mergeCell ref="AE13:AQ14"/>
    <mergeCell ref="AK10:AK11"/>
    <mergeCell ref="AR10:AR11"/>
    <mergeCell ref="K17:N17"/>
    <mergeCell ref="O17:R17"/>
    <mergeCell ref="E18:F18"/>
    <mergeCell ref="G18:J18"/>
    <mergeCell ref="K18:N18"/>
    <mergeCell ref="O18:R18"/>
    <mergeCell ref="AY15:AZ15"/>
    <mergeCell ref="BB15:BD15"/>
    <mergeCell ref="C16:D16"/>
    <mergeCell ref="E16:F16"/>
    <mergeCell ref="S16:T16"/>
    <mergeCell ref="AL16:AM16"/>
    <mergeCell ref="AF15:AG15"/>
    <mergeCell ref="AI15:AJ15"/>
    <mergeCell ref="AK15:AL15"/>
    <mergeCell ref="AM15:AN15"/>
    <mergeCell ref="AQ15:AR15"/>
    <mergeCell ref="AU15:AV15"/>
    <mergeCell ref="AV18:AY18"/>
    <mergeCell ref="AZ18:BA18"/>
    <mergeCell ref="S17:T18"/>
    <mergeCell ref="U17:X17"/>
    <mergeCell ref="Y17:AB17"/>
    <mergeCell ref="AC17:AF17"/>
    <mergeCell ref="AG17:AJ17"/>
    <mergeCell ref="AK17:AK26"/>
    <mergeCell ref="U18:X18"/>
    <mergeCell ref="Y18:AB18"/>
    <mergeCell ref="AC18:AF18"/>
    <mergeCell ref="AG18:AJ18"/>
    <mergeCell ref="BB19:BC20"/>
    <mergeCell ref="AN22:AQ22"/>
    <mergeCell ref="AR22:AU22"/>
    <mergeCell ref="AV22:AY22"/>
    <mergeCell ref="AL19:AM25"/>
    <mergeCell ref="AN19:AQ19"/>
    <mergeCell ref="AR19:AU19"/>
    <mergeCell ref="AV19:AY19"/>
    <mergeCell ref="BR18:BW21"/>
    <mergeCell ref="E19:F19"/>
    <mergeCell ref="G19:J19"/>
    <mergeCell ref="K19:N19"/>
    <mergeCell ref="O19:R19"/>
    <mergeCell ref="S19:T25"/>
    <mergeCell ref="U19:X19"/>
    <mergeCell ref="Y19:AB19"/>
    <mergeCell ref="AC19:AF19"/>
    <mergeCell ref="AG19:AJ19"/>
    <mergeCell ref="AL17:AM18"/>
    <mergeCell ref="AN17:AQ17"/>
    <mergeCell ref="AR17:AU17"/>
    <mergeCell ref="AV17:AY17"/>
    <mergeCell ref="AZ17:BA17"/>
    <mergeCell ref="BB17:BD17"/>
    <mergeCell ref="AN18:AQ18"/>
    <mergeCell ref="AR18:AU18"/>
    <mergeCell ref="Y20:AB21"/>
    <mergeCell ref="AC20:AF21"/>
    <mergeCell ref="AG20:AJ21"/>
    <mergeCell ref="AN20:AQ21"/>
    <mergeCell ref="AR20:AU21"/>
    <mergeCell ref="AV20:AY21"/>
    <mergeCell ref="E20:F21"/>
    <mergeCell ref="G20:J21"/>
    <mergeCell ref="K20:N21"/>
    <mergeCell ref="O20:R21"/>
    <mergeCell ref="U20:X21"/>
    <mergeCell ref="A21:B22"/>
    <mergeCell ref="C22:D26"/>
    <mergeCell ref="E22:F22"/>
    <mergeCell ref="G22:J22"/>
    <mergeCell ref="A24:B25"/>
    <mergeCell ref="E24:F24"/>
    <mergeCell ref="G24:J24"/>
    <mergeCell ref="K24:N24"/>
    <mergeCell ref="O24:R24"/>
    <mergeCell ref="U24:X24"/>
    <mergeCell ref="E25:F26"/>
    <mergeCell ref="G25:J26"/>
    <mergeCell ref="K25:N26"/>
    <mergeCell ref="O25:R26"/>
    <mergeCell ref="A26:B26"/>
    <mergeCell ref="S26:T26"/>
    <mergeCell ref="A17:B19"/>
    <mergeCell ref="C17:D21"/>
    <mergeCell ref="E17:F17"/>
    <mergeCell ref="G17:J17"/>
    <mergeCell ref="BB22:BC23"/>
    <mergeCell ref="A23:B23"/>
    <mergeCell ref="E23:F23"/>
    <mergeCell ref="G23:J23"/>
    <mergeCell ref="K23:N23"/>
    <mergeCell ref="O23:R23"/>
    <mergeCell ref="U23:X23"/>
    <mergeCell ref="Y23:AB23"/>
    <mergeCell ref="AC23:AF23"/>
    <mergeCell ref="K22:N22"/>
    <mergeCell ref="O22:R22"/>
    <mergeCell ref="U22:X22"/>
    <mergeCell ref="Y22:AB22"/>
    <mergeCell ref="AC22:AF22"/>
    <mergeCell ref="AG22:AJ22"/>
    <mergeCell ref="AG23:AJ23"/>
    <mergeCell ref="AN23:AQ23"/>
    <mergeCell ref="AR23:AU23"/>
    <mergeCell ref="AV23:AY23"/>
    <mergeCell ref="A20:B20"/>
    <mergeCell ref="A30:B30"/>
    <mergeCell ref="A31:B32"/>
    <mergeCell ref="C32:C36"/>
    <mergeCell ref="Y32:AB32"/>
    <mergeCell ref="BR23:BW25"/>
    <mergeCell ref="AZ24:BA24"/>
    <mergeCell ref="AV25:AY26"/>
    <mergeCell ref="AZ25:BA26"/>
    <mergeCell ref="BB25:BC26"/>
    <mergeCell ref="AN25:AQ26"/>
    <mergeCell ref="AR25:AU26"/>
    <mergeCell ref="Y24:AB24"/>
    <mergeCell ref="AC24:AF24"/>
    <mergeCell ref="AG24:AJ24"/>
    <mergeCell ref="AN24:AQ24"/>
    <mergeCell ref="AR24:AU24"/>
    <mergeCell ref="AV24:AY24"/>
    <mergeCell ref="AL26:AM26"/>
    <mergeCell ref="AC25:AF26"/>
    <mergeCell ref="AG25:AJ26"/>
    <mergeCell ref="BD25:BD26"/>
    <mergeCell ref="BB28:BD28"/>
    <mergeCell ref="AZ29:BA30"/>
    <mergeCell ref="BD29:BD30"/>
    <mergeCell ref="C27:C31"/>
    <mergeCell ref="D27:D36"/>
    <mergeCell ref="E27:F28"/>
    <mergeCell ref="G27:J27"/>
    <mergeCell ref="K27:N27"/>
    <mergeCell ref="O27:R27"/>
    <mergeCell ref="U25:X26"/>
    <mergeCell ref="Y25:AB26"/>
    <mergeCell ref="G28:J28"/>
    <mergeCell ref="K28:N28"/>
    <mergeCell ref="O28:R28"/>
    <mergeCell ref="E29:F35"/>
    <mergeCell ref="G29:J29"/>
    <mergeCell ref="K29:N29"/>
    <mergeCell ref="O29:R29"/>
    <mergeCell ref="S29:T35"/>
    <mergeCell ref="U29:X29"/>
    <mergeCell ref="O32:R32"/>
    <mergeCell ref="U32:X32"/>
    <mergeCell ref="G30:J31"/>
    <mergeCell ref="K30:N31"/>
    <mergeCell ref="O30:R31"/>
    <mergeCell ref="U30:X31"/>
    <mergeCell ref="Y30:AB31"/>
    <mergeCell ref="AV27:AY27"/>
    <mergeCell ref="AZ27:BA27"/>
    <mergeCell ref="BB27:BD27"/>
    <mergeCell ref="AN28:AQ28"/>
    <mergeCell ref="AR28:AU28"/>
    <mergeCell ref="AV28:AY28"/>
    <mergeCell ref="AZ28:BA28"/>
    <mergeCell ref="S27:T28"/>
    <mergeCell ref="U27:X27"/>
    <mergeCell ref="Y27:AB27"/>
    <mergeCell ref="AC27:AF27"/>
    <mergeCell ref="AG27:AJ27"/>
    <mergeCell ref="AK27:AK36"/>
    <mergeCell ref="AG28:AJ28"/>
    <mergeCell ref="Y29:AB29"/>
    <mergeCell ref="AC29:AF29"/>
    <mergeCell ref="AG29:AJ29"/>
    <mergeCell ref="U28:X28"/>
    <mergeCell ref="Y28:AB28"/>
    <mergeCell ref="AC28:AF28"/>
    <mergeCell ref="AL27:AM28"/>
    <mergeCell ref="AN27:AQ27"/>
    <mergeCell ref="AR27:AU27"/>
    <mergeCell ref="BB29:BC30"/>
    <mergeCell ref="G32:J32"/>
    <mergeCell ref="K32:N32"/>
    <mergeCell ref="AC33:AF33"/>
    <mergeCell ref="AG33:AJ33"/>
    <mergeCell ref="AN33:AQ33"/>
    <mergeCell ref="AR33:AU33"/>
    <mergeCell ref="AV33:AY33"/>
    <mergeCell ref="A33:B33"/>
    <mergeCell ref="G33:J33"/>
    <mergeCell ref="K33:N33"/>
    <mergeCell ref="O33:R33"/>
    <mergeCell ref="U33:X33"/>
    <mergeCell ref="Y33:AB33"/>
    <mergeCell ref="AC32:AF32"/>
    <mergeCell ref="AG32:AJ32"/>
    <mergeCell ref="AN32:AQ32"/>
    <mergeCell ref="AR32:AU32"/>
    <mergeCell ref="AV32:AY32"/>
    <mergeCell ref="AL29:AM35"/>
    <mergeCell ref="AN29:AQ29"/>
    <mergeCell ref="AR29:AU29"/>
    <mergeCell ref="AV29:AY29"/>
    <mergeCell ref="A27:B29"/>
    <mergeCell ref="AC34:AF34"/>
    <mergeCell ref="A37:S37"/>
    <mergeCell ref="AB37:BD37"/>
    <mergeCell ref="A38:B38"/>
    <mergeCell ref="Y35:AB36"/>
    <mergeCell ref="AC35:AF36"/>
    <mergeCell ref="AG35:AJ36"/>
    <mergeCell ref="AN35:AQ36"/>
    <mergeCell ref="AR35:AU36"/>
    <mergeCell ref="AV35:AY36"/>
    <mergeCell ref="A34:B35"/>
    <mergeCell ref="G34:J34"/>
    <mergeCell ref="K34:N34"/>
    <mergeCell ref="O34:R34"/>
    <mergeCell ref="U34:X34"/>
    <mergeCell ref="Y34:AB34"/>
    <mergeCell ref="G35:J36"/>
    <mergeCell ref="K35:N36"/>
    <mergeCell ref="O35:R36"/>
    <mergeCell ref="U35:X36"/>
    <mergeCell ref="A36:B36"/>
    <mergeCell ref="E36:F36"/>
    <mergeCell ref="S36:T36"/>
    <mergeCell ref="A40:AF40"/>
    <mergeCell ref="AG40:BD41"/>
    <mergeCell ref="A41:AF41"/>
    <mergeCell ref="AH42:BD42"/>
    <mergeCell ref="AH43:BD43"/>
    <mergeCell ref="AH44:BD44"/>
    <mergeCell ref="C38:S38"/>
    <mergeCell ref="A39:B39"/>
    <mergeCell ref="C39:S39"/>
    <mergeCell ref="A42:AF42"/>
    <mergeCell ref="A43:AF43"/>
    <mergeCell ref="A44:AF44"/>
  </mergeCells>
  <phoneticPr fontId="7"/>
  <conditionalFormatting sqref="A27:N29 S27:T31 AK27:AY36 A30:F31 K30:N31 A32:T34 A35:F36 K35:T36">
    <cfRule type="expression" dxfId="97" priority="21">
      <formula>$U$3=$BY$9</formula>
    </cfRule>
  </conditionalFormatting>
  <conditionalFormatting sqref="G13:AQ14">
    <cfRule type="expression" dxfId="96" priority="19">
      <formula>$U$3=$BY$9</formula>
    </cfRule>
  </conditionalFormatting>
  <conditionalFormatting sqref="I8:R9">
    <cfRule type="expression" dxfId="95" priority="22">
      <formula>$U$3=$BY$9</formula>
    </cfRule>
  </conditionalFormatting>
  <conditionalFormatting sqref="X8:AM8 AR8:AS8 AW8 AZ8:BD9 X9:AK9 AM9 AR9 X10:AN10 AW10 AY10:BD11 X11:AK11 AM11">
    <cfRule type="expression" dxfId="93" priority="16">
      <formula>$U$3=$BY$9</formula>
    </cfRule>
  </conditionalFormatting>
  <conditionalFormatting sqref="AK17:AM26">
    <cfRule type="expression" dxfId="92" priority="20">
      <formula>$U$3=$BY$9</formula>
    </cfRule>
  </conditionalFormatting>
  <conditionalFormatting sqref="AN8:AO9">
    <cfRule type="expression" dxfId="91" priority="14">
      <formula>$U$3=$BY$9</formula>
    </cfRule>
  </conditionalFormatting>
  <conditionalFormatting sqref="AR10:AT11">
    <cfRule type="expression" dxfId="90" priority="15">
      <formula>$U$3=$BY$9</formula>
    </cfRule>
  </conditionalFormatting>
  <conditionalFormatting sqref="AZ17:AZ19 BB18:BB19 BB21:BB22 BB24:BB25">
    <cfRule type="expression" dxfId="89" priority="13">
      <formula>$U$3=$BY$9</formula>
    </cfRule>
  </conditionalFormatting>
  <conditionalFormatting sqref="AZ21:AZ22">
    <cfRule type="expression" dxfId="88" priority="12">
      <formula>$U$3=$BY$9</formula>
    </cfRule>
  </conditionalFormatting>
  <conditionalFormatting sqref="AZ24:AZ25">
    <cfRule type="expression" dxfId="87" priority="11">
      <formula>$U$3=$BY$9</formula>
    </cfRule>
  </conditionalFormatting>
  <conditionalFormatting sqref="AZ27:AZ29 BB28:BB29 BB31:BB32 BB34:BB35">
    <cfRule type="expression" dxfId="86" priority="6">
      <formula>$U$3=$BY$9</formula>
    </cfRule>
  </conditionalFormatting>
  <conditionalFormatting sqref="AZ31:AZ32">
    <cfRule type="expression" dxfId="85" priority="5">
      <formula>$U$3=$BY$9</formula>
    </cfRule>
  </conditionalFormatting>
  <conditionalFormatting sqref="AZ34:AZ35">
    <cfRule type="expression" dxfId="84" priority="4">
      <formula>$U$3=$BY$9</formula>
    </cfRule>
  </conditionalFormatting>
  <conditionalFormatting sqref="BD19">
    <cfRule type="expression" dxfId="83" priority="9">
      <formula>$U$3=$BY$9</formula>
    </cfRule>
  </conditionalFormatting>
  <conditionalFormatting sqref="BD22">
    <cfRule type="expression" dxfId="82" priority="8">
      <formula>$U$3=$BY$9</formula>
    </cfRule>
  </conditionalFormatting>
  <conditionalFormatting sqref="BD25">
    <cfRule type="expression" dxfId="81" priority="7">
      <formula>$U$3=$BY$9</formula>
    </cfRule>
  </conditionalFormatting>
  <conditionalFormatting sqref="BD29">
    <cfRule type="expression" dxfId="80" priority="3">
      <formula>$U$3=$BY$9</formula>
    </cfRule>
  </conditionalFormatting>
  <conditionalFormatting sqref="BD32">
    <cfRule type="expression" dxfId="79" priority="2">
      <formula>$U$3=$BY$9</formula>
    </cfRule>
  </conditionalFormatting>
  <conditionalFormatting sqref="BD35">
    <cfRule type="expression" dxfId="78" priority="1">
      <formula>$U$3=$BY$9</formula>
    </cfRule>
  </conditionalFormatting>
  <dataValidations xWindow="321" yWindow="628" count="15">
    <dataValidation type="list" allowBlank="1" showInputMessage="1" showErrorMessage="1" prompt="プルダウンで選択" sqref="U3:AA3" xr:uid="{C4C222C3-C2E2-4226-B9FB-769F8BC5B3B9}">
      <formula1>$BY$7:$BY$9</formula1>
    </dataValidation>
    <dataValidation type="custom" allowBlank="1" showInputMessage="1" showErrorMessage="1" error="送迎可能時間は、_x000a_自然の家発8：30～自然の家着17：15です。" sqref="AK8 AK10" xr:uid="{9D4D5155-A329-4EA8-885F-B6917D21A76E}">
      <formula1>AND(AK8&gt;8,AK8&lt;17)</formula1>
    </dataValidation>
    <dataValidation type="list" allowBlank="1" showInputMessage="1" prompt="プルダウン選択_x000a_自由記述も可_x000a_希望無しの場合空欄" sqref="AN29:AY29 U19:AF19 G34:R34 U24:AF24 G29:N29 AN34:AY34" xr:uid="{46FF79C0-78D5-40AC-972B-386438873B8E}">
      <formula1>$BY$16:$BY$41</formula1>
    </dataValidation>
    <dataValidation type="list" allowBlank="1" showInputMessage="1" prompt="プルダウン選択_x000a_自由記述も可" sqref="U23:AF23 G33:R33 AN33:AY33" xr:uid="{59E25426-3AD4-4433-931A-3F25CF9E3497}">
      <formula1>$BZ$15:$BZ$63</formula1>
    </dataValidation>
    <dataValidation type="list" allowBlank="1" showInputMessage="1" prompt="プルダウン選択_x000a_自由記述も可" sqref="U18:AF18 G28:N28 AN28:AY28" xr:uid="{D66B64CA-2CF2-4660-93CF-3EB7DE473015}">
      <formula1>$BZ$16:$BZ$63</formula1>
    </dataValidation>
    <dataValidation type="list" allowBlank="1" showInputMessage="1" prompt="プルダウン選択_x000a_自由記述も可" sqref="AN27:AY27 AN32:AY32" xr:uid="{A05DD7F6-EED2-4456-8647-F2F92A83AB0B}">
      <formula1>$BP$19:$BP$36</formula1>
    </dataValidation>
    <dataValidation type="list" allowBlank="1" showInputMessage="1" prompt="プルダウン選択_x000a_自由記述も可" sqref="U22:AF22 U17:AF17" xr:uid="{13875126-A0F7-4A1A-B303-D5B59B38630D}">
      <formula1>$BO$19:$BO$36</formula1>
    </dataValidation>
    <dataValidation type="list" allowBlank="1" showInputMessage="1" prompt="プルダウンで選択_x000a_自由記述も可" sqref="S19:T25 AL29:AM35 S29:T35 E29:F35 AL19:AM25" xr:uid="{3350295F-B44D-4D83-91D4-48B5000D1C2A}">
      <formula1>$BL$20:$BL$24</formula1>
    </dataValidation>
    <dataValidation type="list" allowBlank="1" showInputMessage="1" prompt="プルダウン選択_x000a_自由記述も可" sqref="G32:R32 G27:N27" xr:uid="{210B4E60-1F22-4530-80A0-8354B465946F}">
      <formula1>$BN$19:$BN$38</formula1>
    </dataValidation>
    <dataValidation type="list" allowBlank="1" showInputMessage="1" prompt="プルダウン選択_x000a_自由記述も可" sqref="G18:R18 AG18:AJ18 U28:AJ28 AR23:AU23 O28:R28 AN18:AY18" xr:uid="{D7C445A0-98FA-4588-8E0F-C2FD0CA7E088}">
      <formula1>$BZ$5:$BZ$46</formula1>
    </dataValidation>
    <dataValidation type="list" allowBlank="1" showInputMessage="1" prompt="プルダウン選択_x000a_自由記述も可" sqref="G23:R23 AG23:AJ23 AN23:AQ23 U33:AJ33 AV23:AY23" xr:uid="{DB857DE7-5AA3-407E-A300-1A9E0B8FED7C}">
      <formula1>$BZ$4:$BZ$46</formula1>
    </dataValidation>
    <dataValidation type="list" allowBlank="1" showInputMessage="1" prompt="プルダウン選択_x000a_自由記述も可" sqref="G22:R22 G17:R17" xr:uid="{8300836F-5502-4BCC-B2EF-AB083BC3C6C2}">
      <formula1>$BN$8:$BN$27</formula1>
    </dataValidation>
    <dataValidation type="list" allowBlank="1" showInputMessage="1" prompt="プルダウン選択_x000a_自由記述も可_x000a_希望無しの場合空欄" sqref="G19:R19 G24:R24 AG24:AJ24 AG19:AJ19 AN24:AY24 U34:AJ34 O29:R29 U29:AJ29 AN19:AY19" xr:uid="{902FDAAD-671C-4085-95A5-B9003B97DC4D}">
      <formula1>$BY$5:$BY$30</formula1>
    </dataValidation>
    <dataValidation type="list" allowBlank="1" showInputMessage="1" prompt="プルダウン選択_x000a_自由記述も可" sqref="AG17:AJ17 AG22:AJ22 O27:R27 U32:AJ32 U27:AJ27" xr:uid="{327374BB-AE74-41A8-9D04-E0801CDCC072}">
      <formula1>$BO$8:$BO$25</formula1>
    </dataValidation>
    <dataValidation type="list" allowBlank="1" showInputMessage="1" prompt="プルダウン選択_x000a_自由記述も可" sqref="AN22:AY22 AN17:AY17" xr:uid="{5AAADB0F-6D83-4132-B8F1-48C8F475229F}">
      <formula1>$BP$8:$BP$25</formula1>
    </dataValidation>
  </dataValidations>
  <hyperlinks>
    <hyperlink ref="BR18:BW21" location="【2ヵ月前】活動ﾌﾟﾛｸﾞﾗﾑ!A1" display="活動プログラムへ" xr:uid="{B8D1F399-41E7-4533-809A-E323D11406C4}"/>
    <hyperlink ref="BR23:BW25" location="目次!A1" display="目次へ" xr:uid="{092585B3-93CF-4785-9A06-F8F8C2B4F61F}"/>
  </hyperlinks>
  <printOptions horizontalCentered="1"/>
  <pageMargins left="0.19685039370078741" right="0.19685039370078741" top="0.59055118110236227" bottom="0.19685039370078741" header="0.39370078740157483" footer="0.39370078740157483"/>
  <pageSetup paperSize="9" scale="85"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0</xdr:col>
                    <xdr:colOff>114300</xdr:colOff>
                    <xdr:row>36</xdr:row>
                    <xdr:rowOff>161925</xdr:rowOff>
                  </from>
                  <to>
                    <xdr:col>2</xdr:col>
                    <xdr:colOff>76200</xdr:colOff>
                    <xdr:row>38</xdr:row>
                    <xdr:rowOff>19050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0</xdr:col>
                    <xdr:colOff>114300</xdr:colOff>
                    <xdr:row>37</xdr:row>
                    <xdr:rowOff>161925</xdr:rowOff>
                  </from>
                  <to>
                    <xdr:col>2</xdr:col>
                    <xdr:colOff>66675</xdr:colOff>
                    <xdr:row>39</xdr:row>
                    <xdr:rowOff>19050</xdr:rowOff>
                  </to>
                </anchor>
              </controlPr>
            </control>
          </mc:Choice>
        </mc:AlternateContent>
        <mc:AlternateContent xmlns:mc="http://schemas.openxmlformats.org/markup-compatibility/2006">
          <mc:Choice Requires="x14">
            <control shapeId="80900" r:id="rId6" name="Check Box 4">
              <controlPr defaultSize="0" autoFill="0" autoLine="0" autoPict="0">
                <anchor moveWithCells="1">
                  <from>
                    <xdr:col>16</xdr:col>
                    <xdr:colOff>19050</xdr:colOff>
                    <xdr:row>12</xdr:row>
                    <xdr:rowOff>57150</xdr:rowOff>
                  </from>
                  <to>
                    <xdr:col>17</xdr:col>
                    <xdr:colOff>133350</xdr:colOff>
                    <xdr:row>13</xdr:row>
                    <xdr:rowOff>123825</xdr:rowOff>
                  </to>
                </anchor>
              </controlPr>
            </control>
          </mc:Choice>
        </mc:AlternateContent>
        <mc:AlternateContent xmlns:mc="http://schemas.openxmlformats.org/markup-compatibility/2006">
          <mc:Choice Requires="x14">
            <control shapeId="80901" r:id="rId7" name="Check Box 5">
              <controlPr defaultSize="0" autoFill="0" autoLine="0" autoPict="0">
                <anchor moveWithCells="1">
                  <from>
                    <xdr:col>29</xdr:col>
                    <xdr:colOff>9525</xdr:colOff>
                    <xdr:row>12</xdr:row>
                    <xdr:rowOff>66675</xdr:rowOff>
                  </from>
                  <to>
                    <xdr:col>30</xdr:col>
                    <xdr:colOff>123825</xdr:colOff>
                    <xdr:row>13</xdr:row>
                    <xdr:rowOff>133350</xdr:rowOff>
                  </to>
                </anchor>
              </controlPr>
            </control>
          </mc:Choice>
        </mc:AlternateContent>
        <mc:AlternateContent xmlns:mc="http://schemas.openxmlformats.org/markup-compatibility/2006">
          <mc:Choice Requires="x14">
            <control shapeId="80903" r:id="rId8" name="Check Box 7">
              <controlPr defaultSize="0" autoFill="0" autoLine="0" autoPict="0">
                <anchor moveWithCells="1">
                  <from>
                    <xdr:col>22</xdr:col>
                    <xdr:colOff>47625</xdr:colOff>
                    <xdr:row>36</xdr:row>
                    <xdr:rowOff>76200</xdr:rowOff>
                  </from>
                  <to>
                    <xdr:col>23</xdr:col>
                    <xdr:colOff>180975</xdr:colOff>
                    <xdr:row>37</xdr:row>
                    <xdr:rowOff>85725</xdr:rowOff>
                  </to>
                </anchor>
              </controlPr>
            </control>
          </mc:Choice>
        </mc:AlternateContent>
        <mc:AlternateContent xmlns:mc="http://schemas.openxmlformats.org/markup-compatibility/2006">
          <mc:Choice Requires="x14">
            <control shapeId="80905" r:id="rId9" name="Check Box 9">
              <controlPr defaultSize="0" autoFill="0" autoLine="0" autoPict="0">
                <anchor moveWithCells="1">
                  <from>
                    <xdr:col>32</xdr:col>
                    <xdr:colOff>9525</xdr:colOff>
                    <xdr:row>41</xdr:row>
                    <xdr:rowOff>171450</xdr:rowOff>
                  </from>
                  <to>
                    <xdr:col>33</xdr:col>
                    <xdr:colOff>85725</xdr:colOff>
                    <xdr:row>43</xdr:row>
                    <xdr:rowOff>28575</xdr:rowOff>
                  </to>
                </anchor>
              </controlPr>
            </control>
          </mc:Choice>
        </mc:AlternateContent>
        <mc:AlternateContent xmlns:mc="http://schemas.openxmlformats.org/markup-compatibility/2006">
          <mc:Choice Requires="x14">
            <control shapeId="80906" r:id="rId10" name="Check Box 10">
              <controlPr defaultSize="0" autoFill="0" autoLine="0" autoPict="0">
                <anchor moveWithCells="1">
                  <from>
                    <xdr:col>32</xdr:col>
                    <xdr:colOff>9525</xdr:colOff>
                    <xdr:row>40</xdr:row>
                    <xdr:rowOff>171450</xdr:rowOff>
                  </from>
                  <to>
                    <xdr:col>33</xdr:col>
                    <xdr:colOff>76200</xdr:colOff>
                    <xdr:row>42</xdr:row>
                    <xdr:rowOff>19050</xdr:rowOff>
                  </to>
                </anchor>
              </controlPr>
            </control>
          </mc:Choice>
        </mc:AlternateContent>
        <mc:AlternateContent xmlns:mc="http://schemas.openxmlformats.org/markup-compatibility/2006">
          <mc:Choice Requires="x14">
            <control shapeId="80907" r:id="rId11" name="Check Box 11">
              <controlPr defaultSize="0" autoFill="0" autoLine="0" autoPict="0">
                <anchor moveWithCells="1">
                  <from>
                    <xdr:col>39</xdr:col>
                    <xdr:colOff>19050</xdr:colOff>
                    <xdr:row>7</xdr:row>
                    <xdr:rowOff>152400</xdr:rowOff>
                  </from>
                  <to>
                    <xdr:col>40</xdr:col>
                    <xdr:colOff>38100</xdr:colOff>
                    <xdr:row>9</xdr:row>
                    <xdr:rowOff>28575</xdr:rowOff>
                  </to>
                </anchor>
              </controlPr>
            </control>
          </mc:Choice>
        </mc:AlternateContent>
        <mc:AlternateContent xmlns:mc="http://schemas.openxmlformats.org/markup-compatibility/2006">
          <mc:Choice Requires="x14">
            <control shapeId="80908" r:id="rId12" name="Check Box 12">
              <controlPr defaultSize="0" autoFill="0" autoLine="0" autoPict="0">
                <anchor moveWithCells="1">
                  <from>
                    <xdr:col>44</xdr:col>
                    <xdr:colOff>19050</xdr:colOff>
                    <xdr:row>8</xdr:row>
                    <xdr:rowOff>152400</xdr:rowOff>
                  </from>
                  <to>
                    <xdr:col>45</xdr:col>
                    <xdr:colOff>38100</xdr:colOff>
                    <xdr:row>10</xdr:row>
                    <xdr:rowOff>28575</xdr:rowOff>
                  </to>
                </anchor>
              </controlPr>
            </control>
          </mc:Choice>
        </mc:AlternateContent>
        <mc:AlternateContent xmlns:mc="http://schemas.openxmlformats.org/markup-compatibility/2006">
          <mc:Choice Requires="x14">
            <control shapeId="80909" r:id="rId13" name="Check Box 13">
              <controlPr defaultSize="0" autoFill="0" autoLine="0" autoPict="0">
                <anchor moveWithCells="1">
                  <from>
                    <xdr:col>44</xdr:col>
                    <xdr:colOff>19050</xdr:colOff>
                    <xdr:row>9</xdr:row>
                    <xdr:rowOff>152400</xdr:rowOff>
                  </from>
                  <to>
                    <xdr:col>45</xdr:col>
                    <xdr:colOff>38100</xdr:colOff>
                    <xdr:row>11</xdr:row>
                    <xdr:rowOff>28575</xdr:rowOff>
                  </to>
                </anchor>
              </controlPr>
            </control>
          </mc:Choice>
        </mc:AlternateContent>
        <mc:AlternateContent xmlns:mc="http://schemas.openxmlformats.org/markup-compatibility/2006">
          <mc:Choice Requires="x14">
            <control shapeId="80910" r:id="rId14" name="Check Box 14">
              <controlPr defaultSize="0" autoFill="0" autoLine="0" autoPict="0">
                <anchor moveWithCells="1">
                  <from>
                    <xdr:col>39</xdr:col>
                    <xdr:colOff>19050</xdr:colOff>
                    <xdr:row>6</xdr:row>
                    <xdr:rowOff>161925</xdr:rowOff>
                  </from>
                  <to>
                    <xdr:col>40</xdr:col>
                    <xdr:colOff>38100</xdr:colOff>
                    <xdr:row>8</xdr:row>
                    <xdr:rowOff>38100</xdr:rowOff>
                  </to>
                </anchor>
              </controlPr>
            </control>
          </mc:Choice>
        </mc:AlternateContent>
        <mc:AlternateContent xmlns:mc="http://schemas.openxmlformats.org/markup-compatibility/2006">
          <mc:Choice Requires="x14">
            <control shapeId="80914" r:id="rId15" name="Check Box 18">
              <controlPr defaultSize="0" autoFill="0" autoLine="0" autoPict="0">
                <anchor moveWithCells="1">
                  <from>
                    <xdr:col>0</xdr:col>
                    <xdr:colOff>114300</xdr:colOff>
                    <xdr:row>36</xdr:row>
                    <xdr:rowOff>161925</xdr:rowOff>
                  </from>
                  <to>
                    <xdr:col>2</xdr:col>
                    <xdr:colOff>76200</xdr:colOff>
                    <xdr:row>38</xdr:row>
                    <xdr:rowOff>19050</xdr:rowOff>
                  </to>
                </anchor>
              </controlPr>
            </control>
          </mc:Choice>
        </mc:AlternateContent>
        <mc:AlternateContent xmlns:mc="http://schemas.openxmlformats.org/markup-compatibility/2006">
          <mc:Choice Requires="x14">
            <control shapeId="80915" r:id="rId16" name="Check Box 19">
              <controlPr defaultSize="0" autoFill="0" autoLine="0" autoPict="0">
                <anchor moveWithCells="1">
                  <from>
                    <xdr:col>0</xdr:col>
                    <xdr:colOff>114300</xdr:colOff>
                    <xdr:row>37</xdr:row>
                    <xdr:rowOff>161925</xdr:rowOff>
                  </from>
                  <to>
                    <xdr:col>2</xdr:col>
                    <xdr:colOff>66675</xdr:colOff>
                    <xdr:row>39</xdr:row>
                    <xdr:rowOff>19050</xdr:rowOff>
                  </to>
                </anchor>
              </controlPr>
            </control>
          </mc:Choice>
        </mc:AlternateContent>
        <mc:AlternateContent xmlns:mc="http://schemas.openxmlformats.org/markup-compatibility/2006">
          <mc:Choice Requires="x14">
            <control shapeId="80916" r:id="rId17" name="Check Box 20">
              <controlPr defaultSize="0" autoFill="0" autoLine="0" autoPict="0">
                <anchor moveWithCells="1">
                  <from>
                    <xdr:col>22</xdr:col>
                    <xdr:colOff>47625</xdr:colOff>
                    <xdr:row>37</xdr:row>
                    <xdr:rowOff>85725</xdr:rowOff>
                  </from>
                  <to>
                    <xdr:col>24</xdr:col>
                    <xdr:colOff>47625</xdr:colOff>
                    <xdr:row>38</xdr:row>
                    <xdr:rowOff>133350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B3D0145C-C304-45A7-8EDA-D0CFFFDD7FA8}">
            <xm:f>目次!#REF!=目次!$BL$5</xm:f>
            <x14:dxf>
              <fill>
                <patternFill>
                  <bgColor theme="1" tint="0.499984740745262"/>
                </patternFill>
              </fill>
            </x14:dxf>
          </x14:cfRule>
          <xm:sqref>U27:AJ36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1733C-9F7C-4344-A4B0-E7AB521A113F}">
  <sheetPr>
    <tabColor rgb="FFFF0000"/>
  </sheetPr>
  <dimension ref="A1:BI89"/>
  <sheetViews>
    <sheetView showZeros="0" view="pageBreakPreview" topLeftCell="A34" zoomScale="120" zoomScaleNormal="100" zoomScaleSheetLayoutView="120" workbookViewId="0">
      <selection activeCell="AT10" sqref="AT10:AW11"/>
    </sheetView>
  </sheetViews>
  <sheetFormatPr defaultColWidth="9" defaultRowHeight="15" x14ac:dyDescent="0.15"/>
  <cols>
    <col min="1" max="1" width="3.125" style="85" customWidth="1"/>
    <col min="2" max="2" width="6.125" style="85" customWidth="1"/>
    <col min="3" max="3" width="5.75" style="85" customWidth="1"/>
    <col min="4" max="21" width="4.75" style="85" customWidth="1"/>
    <col min="22" max="22" width="2.5" style="85" customWidth="1"/>
    <col min="23" max="24" width="9" style="85" customWidth="1"/>
    <col min="25" max="25" width="3.625" style="85" bestFit="1" customWidth="1"/>
    <col min="26" max="26" width="8.375" style="85" hidden="1" customWidth="1"/>
    <col min="27" max="28" width="3.625" style="85" hidden="1" customWidth="1"/>
    <col min="29" max="29" width="11.75" style="85" hidden="1" customWidth="1"/>
    <col min="30" max="31" width="9.25" style="85" hidden="1" customWidth="1"/>
    <col min="32" max="33" width="14.875" style="85" hidden="1" customWidth="1"/>
    <col min="34" max="35" width="17.125" style="85" hidden="1" customWidth="1"/>
    <col min="36" max="37" width="11.25" style="85" hidden="1" customWidth="1"/>
    <col min="38" max="38" width="9.25" style="85" hidden="1" customWidth="1"/>
    <col min="39" max="39" width="15.625" style="85" hidden="1" customWidth="1"/>
    <col min="40" max="41" width="15.375" style="85" hidden="1" customWidth="1"/>
    <col min="42" max="42" width="15.625" style="85" hidden="1" customWidth="1"/>
    <col min="43" max="44" width="15.375" style="85" hidden="1" customWidth="1"/>
    <col min="45" max="45" width="1.875" style="85" hidden="1" customWidth="1"/>
    <col min="46" max="46" width="1.625" style="85" hidden="1" customWidth="1"/>
    <col min="47" max="53" width="1.625" style="85" customWidth="1"/>
    <col min="54" max="16384" width="9" style="85"/>
  </cols>
  <sheetData>
    <row r="1" spans="1:61" ht="13.9" hidden="1" customHeight="1" x14ac:dyDescent="0.15">
      <c r="A1" s="82">
        <f>DATE(D7,G7,I7)</f>
        <v>45855</v>
      </c>
      <c r="B1" s="82">
        <f>DATE(D7,G8,I8)</f>
        <v>45856</v>
      </c>
      <c r="C1" s="83">
        <f>B1-A1</f>
        <v>1</v>
      </c>
      <c r="D1" s="84"/>
      <c r="E1" s="84"/>
      <c r="F1" s="84"/>
      <c r="G1" s="84"/>
      <c r="H1" s="84"/>
      <c r="I1" s="84"/>
      <c r="J1" s="84"/>
      <c r="K1" s="84"/>
      <c r="L1" s="84"/>
      <c r="M1" s="84"/>
      <c r="N1" s="84"/>
      <c r="O1" s="84"/>
      <c r="P1" s="84"/>
      <c r="Q1" s="84"/>
      <c r="R1" s="84"/>
      <c r="S1" s="84"/>
      <c r="T1" s="84"/>
      <c r="U1" s="84"/>
    </row>
    <row r="2" spans="1:61" ht="13.9" customHeight="1" x14ac:dyDescent="0.15">
      <c r="A2" s="1324" t="s">
        <v>60</v>
      </c>
      <c r="B2" s="1324"/>
      <c r="C2" s="1324"/>
      <c r="D2" s="1324"/>
      <c r="E2" s="1324"/>
      <c r="F2" s="1324"/>
      <c r="G2" s="1324"/>
      <c r="H2" s="1324"/>
      <c r="I2" s="1324"/>
      <c r="J2" s="1324"/>
      <c r="K2" s="1324"/>
      <c r="L2" s="1324"/>
      <c r="M2" s="1324"/>
      <c r="N2" s="1324"/>
      <c r="O2" s="1324"/>
      <c r="P2" s="1324"/>
      <c r="Q2" s="1324"/>
      <c r="R2" s="1324"/>
      <c r="S2" s="1324"/>
      <c r="T2" s="1324"/>
      <c r="U2" s="1324"/>
    </row>
    <row r="3" spans="1:61" ht="24.75" thickBot="1" x14ac:dyDescent="0.2">
      <c r="B3" s="1325" t="s">
        <v>658</v>
      </c>
      <c r="C3" s="1325"/>
      <c r="D3" s="1325"/>
      <c r="E3" s="1325"/>
      <c r="F3" s="1325"/>
      <c r="G3" s="1325"/>
      <c r="H3" s="1325"/>
      <c r="I3" s="1325"/>
      <c r="J3" s="1325"/>
      <c r="K3" s="1325"/>
      <c r="L3" s="1325"/>
      <c r="M3" s="1325"/>
      <c r="N3" s="1325"/>
      <c r="O3" s="1325"/>
      <c r="P3" s="1325"/>
      <c r="Q3" s="1325"/>
      <c r="R3" s="1325"/>
      <c r="S3" s="1325"/>
      <c r="T3" s="1325"/>
      <c r="U3" s="1325"/>
    </row>
    <row r="4" spans="1:61" x14ac:dyDescent="0.25">
      <c r="A4" s="1326" t="s">
        <v>57</v>
      </c>
      <c r="B4" s="1327"/>
      <c r="C4" s="1328"/>
      <c r="D4" s="2694">
        <v>2025</v>
      </c>
      <c r="E4" s="2695"/>
      <c r="F4" s="86" t="s">
        <v>0</v>
      </c>
      <c r="G4" s="338">
        <v>5</v>
      </c>
      <c r="H4" s="86" t="s">
        <v>1</v>
      </c>
      <c r="I4" s="339">
        <v>17</v>
      </c>
      <c r="J4" s="89" t="s">
        <v>2</v>
      </c>
      <c r="K4" s="90"/>
      <c r="L4" s="294"/>
      <c r="M4" s="294"/>
      <c r="N4" s="295"/>
      <c r="O4" s="91"/>
      <c r="P4" s="296"/>
      <c r="Q4" s="296"/>
      <c r="R4" s="296"/>
      <c r="S4" s="296"/>
      <c r="T4" s="296"/>
      <c r="U4" s="296"/>
    </row>
    <row r="5" spans="1:61" ht="16.899999999999999" customHeight="1" x14ac:dyDescent="0.15">
      <c r="A5" s="1331" t="s">
        <v>3</v>
      </c>
      <c r="B5" s="1332"/>
      <c r="C5" s="1333"/>
      <c r="D5" s="1343" t="s">
        <v>675</v>
      </c>
      <c r="E5" s="1344"/>
      <c r="F5" s="1344"/>
      <c r="G5" s="1344"/>
      <c r="H5" s="1344"/>
      <c r="I5" s="1344"/>
      <c r="J5" s="1345"/>
      <c r="K5" s="91"/>
      <c r="L5" s="91"/>
      <c r="M5" s="91"/>
      <c r="N5" s="91"/>
      <c r="O5" s="91"/>
      <c r="P5" s="91"/>
      <c r="Q5" s="91"/>
      <c r="R5" s="91"/>
      <c r="S5" s="91"/>
      <c r="T5" s="91"/>
      <c r="U5" s="91"/>
    </row>
    <row r="6" spans="1:61" ht="16.899999999999999" customHeight="1" x14ac:dyDescent="0.2">
      <c r="A6" s="1334" t="s">
        <v>58</v>
      </c>
      <c r="B6" s="1335"/>
      <c r="C6" s="1336"/>
      <c r="D6" s="1346" t="s">
        <v>416</v>
      </c>
      <c r="E6" s="1347"/>
      <c r="F6" s="1347"/>
      <c r="G6" s="1347"/>
      <c r="H6" s="1347"/>
      <c r="I6" s="1347"/>
      <c r="J6" s="1348"/>
      <c r="K6" s="92"/>
      <c r="L6" s="297"/>
      <c r="M6" s="297"/>
      <c r="N6" s="297"/>
      <c r="O6" s="297"/>
      <c r="P6" s="229"/>
      <c r="Q6" s="297"/>
      <c r="R6" s="297"/>
      <c r="S6" s="297"/>
      <c r="T6" s="297"/>
      <c r="U6" s="229"/>
      <c r="BC6" s="255"/>
    </row>
    <row r="7" spans="1:61" ht="16.899999999999999" customHeight="1" thickBot="1" x14ac:dyDescent="0.25">
      <c r="A7" s="2689" t="s">
        <v>62</v>
      </c>
      <c r="B7" s="2690"/>
      <c r="C7" s="2691"/>
      <c r="D7" s="2692">
        <v>2025</v>
      </c>
      <c r="E7" s="2693"/>
      <c r="F7" s="93" t="s">
        <v>0</v>
      </c>
      <c r="G7" s="94">
        <v>7</v>
      </c>
      <c r="H7" s="93" t="s">
        <v>1</v>
      </c>
      <c r="I7" s="94">
        <v>17</v>
      </c>
      <c r="J7" s="95" t="s">
        <v>2</v>
      </c>
      <c r="K7" s="92"/>
      <c r="L7" s="297"/>
      <c r="M7" s="297"/>
      <c r="N7" s="297"/>
      <c r="O7" s="297"/>
      <c r="P7" s="229"/>
      <c r="Q7" s="297"/>
      <c r="R7" s="297"/>
      <c r="S7" s="297"/>
      <c r="T7" s="297"/>
      <c r="U7" s="229"/>
    </row>
    <row r="8" spans="1:61" ht="16.899999999999999" customHeight="1" thickTop="1" thickBot="1" x14ac:dyDescent="0.2">
      <c r="A8" s="1340"/>
      <c r="B8" s="1341"/>
      <c r="C8" s="1342"/>
      <c r="D8" s="1329" t="s">
        <v>10</v>
      </c>
      <c r="E8" s="1330"/>
      <c r="F8" s="1330"/>
      <c r="G8" s="96">
        <v>7</v>
      </c>
      <c r="H8" s="97" t="s">
        <v>1</v>
      </c>
      <c r="I8" s="96">
        <v>18</v>
      </c>
      <c r="J8" s="98" t="s">
        <v>2</v>
      </c>
      <c r="K8" s="99"/>
      <c r="L8" s="91"/>
      <c r="M8" s="91"/>
      <c r="N8" s="91"/>
      <c r="O8" s="91"/>
      <c r="P8" s="91"/>
      <c r="Q8" s="91"/>
      <c r="R8" s="91"/>
      <c r="S8" s="93"/>
      <c r="T8" s="91"/>
      <c r="U8" s="93"/>
      <c r="W8" s="2526" t="s">
        <v>684</v>
      </c>
      <c r="X8" s="2528"/>
    </row>
    <row r="9" spans="1:61" ht="12" customHeight="1" thickBot="1" x14ac:dyDescent="0.35">
      <c r="A9" s="100"/>
      <c r="B9" s="101"/>
      <c r="C9" s="101"/>
      <c r="D9" s="90"/>
      <c r="E9" s="90"/>
      <c r="F9" s="90"/>
      <c r="G9" s="90"/>
      <c r="H9" s="90"/>
      <c r="I9" s="90"/>
      <c r="J9" s="90"/>
      <c r="K9" s="90"/>
      <c r="L9" s="298"/>
      <c r="M9" s="298"/>
      <c r="N9" s="298"/>
      <c r="O9" s="298"/>
      <c r="P9" s="298"/>
      <c r="Q9" s="298"/>
      <c r="R9" s="298"/>
      <c r="S9" s="298"/>
      <c r="T9" s="298"/>
      <c r="U9" s="298"/>
      <c r="V9" s="102"/>
      <c r="W9" s="2532"/>
      <c r="X9" s="2534"/>
    </row>
    <row r="10" spans="1:61" ht="16.5" thickTop="1" thickBot="1" x14ac:dyDescent="0.25">
      <c r="A10" s="486"/>
      <c r="B10" s="486"/>
      <c r="C10" s="486"/>
      <c r="D10" s="99"/>
      <c r="E10" s="99"/>
      <c r="F10" s="99"/>
      <c r="G10" s="99"/>
      <c r="H10" s="99"/>
      <c r="I10" s="104"/>
      <c r="J10" s="1362" t="s">
        <v>441</v>
      </c>
      <c r="K10" s="1362"/>
      <c r="L10" s="1362"/>
      <c r="M10" s="1362"/>
      <c r="N10" s="1362"/>
      <c r="O10" s="1362"/>
      <c r="P10" s="1362"/>
      <c r="Q10" s="1362"/>
      <c r="R10" s="1362"/>
      <c r="S10" s="1362"/>
      <c r="T10" s="1362"/>
      <c r="U10" s="1362"/>
      <c r="V10" s="1361"/>
      <c r="W10" s="1361"/>
      <c r="X10" s="1361"/>
      <c r="Y10" s="1361"/>
      <c r="Z10" s="1361"/>
      <c r="AA10" s="1361"/>
      <c r="AB10" s="1361"/>
      <c r="AC10" s="1361"/>
      <c r="AD10" s="1361"/>
      <c r="AE10" s="1361"/>
      <c r="AF10" s="1361"/>
      <c r="AG10" s="1361"/>
      <c r="BD10" s="347"/>
      <c r="BE10" s="347"/>
      <c r="BF10" s="347"/>
      <c r="BG10" s="347"/>
      <c r="BH10" s="347"/>
      <c r="BI10" s="347"/>
    </row>
    <row r="11" spans="1:61" ht="20.25" customHeight="1" thickTop="1" thickBot="1" x14ac:dyDescent="0.35">
      <c r="A11" s="1208" t="s">
        <v>421</v>
      </c>
      <c r="B11" s="1208"/>
      <c r="C11" s="1376"/>
      <c r="D11" s="1363" t="s">
        <v>363</v>
      </c>
      <c r="E11" s="1364"/>
      <c r="F11" s="1364"/>
      <c r="G11" s="1364"/>
      <c r="H11" s="1364"/>
      <c r="I11" s="1364"/>
      <c r="J11" s="2696" t="s">
        <v>111</v>
      </c>
      <c r="K11" s="2697"/>
      <c r="L11" s="1367" t="s">
        <v>89</v>
      </c>
      <c r="M11" s="1367"/>
      <c r="N11" s="1367"/>
      <c r="O11" s="1367"/>
      <c r="P11" s="1367"/>
      <c r="Q11" s="1367"/>
      <c r="R11" s="1367"/>
      <c r="S11" s="1367"/>
      <c r="T11" s="1367"/>
      <c r="U11" s="1367"/>
      <c r="W11" s="1050" t="s">
        <v>660</v>
      </c>
      <c r="X11" s="1052"/>
      <c r="Z11" s="105" t="s">
        <v>110</v>
      </c>
      <c r="AA11" s="105" t="s">
        <v>111</v>
      </c>
      <c r="AB11" s="105" t="s">
        <v>112</v>
      </c>
      <c r="BA11" s="254"/>
      <c r="BD11" s="347"/>
      <c r="BE11" s="347"/>
      <c r="BF11" s="347"/>
      <c r="BG11" s="347"/>
      <c r="BH11" s="347"/>
      <c r="BI11" s="347"/>
    </row>
    <row r="12" spans="1:61" ht="19.899999999999999" customHeight="1" thickBot="1" x14ac:dyDescent="0.2">
      <c r="A12" s="1368" t="s">
        <v>295</v>
      </c>
      <c r="B12" s="1369"/>
      <c r="C12" s="1370"/>
      <c r="D12" s="1371">
        <f>IFERROR(DATE(D7,G7,I7),"")</f>
        <v>45855</v>
      </c>
      <c r="E12" s="1372"/>
      <c r="F12" s="1372"/>
      <c r="G12" s="1372"/>
      <c r="H12" s="1372"/>
      <c r="I12" s="1372"/>
      <c r="J12" s="1371">
        <f>IFERROR(IF((A1+1)&lt;=B1,(D12+1)," ")," ")</f>
        <v>45856</v>
      </c>
      <c r="K12" s="1372"/>
      <c r="L12" s="1373"/>
      <c r="M12" s="1373"/>
      <c r="N12" s="1373"/>
      <c r="O12" s="1374"/>
      <c r="P12" s="1373" t="str">
        <f>IFERROR(IF((J12+1)&lt;=B1,(J12+1)," ")," ")</f>
        <v xml:space="preserve"> </v>
      </c>
      <c r="Q12" s="1373"/>
      <c r="R12" s="1373"/>
      <c r="S12" s="1373"/>
      <c r="T12" s="1373"/>
      <c r="U12" s="1375"/>
      <c r="W12" s="1056"/>
      <c r="X12" s="1058"/>
      <c r="BD12" s="347"/>
      <c r="BE12" s="347"/>
      <c r="BF12" s="347"/>
      <c r="BG12" s="347"/>
      <c r="BH12" s="347"/>
      <c r="BI12" s="347"/>
    </row>
    <row r="13" spans="1:61" ht="17.100000000000001" customHeight="1" thickBot="1" x14ac:dyDescent="0.25">
      <c r="A13" s="1245" t="s">
        <v>41</v>
      </c>
      <c r="B13" s="1275" t="s">
        <v>527</v>
      </c>
      <c r="C13" s="1276"/>
      <c r="D13" s="2685" t="s">
        <v>685</v>
      </c>
      <c r="E13" s="2686"/>
      <c r="F13" s="2686"/>
      <c r="G13" s="2686"/>
      <c r="H13" s="265"/>
      <c r="I13" s="106" t="s">
        <v>33</v>
      </c>
      <c r="J13" s="2687" t="s">
        <v>685</v>
      </c>
      <c r="K13" s="2686"/>
      <c r="L13" s="2686"/>
      <c r="M13" s="2686"/>
      <c r="N13" s="265"/>
      <c r="O13" s="107" t="s">
        <v>33</v>
      </c>
      <c r="P13" s="2685" t="s">
        <v>685</v>
      </c>
      <c r="Q13" s="2686"/>
      <c r="R13" s="2686"/>
      <c r="S13" s="2686"/>
      <c r="T13" s="265"/>
      <c r="U13" s="108" t="s">
        <v>33</v>
      </c>
    </row>
    <row r="14" spans="1:61" ht="16.899999999999999" customHeight="1" thickBot="1" x14ac:dyDescent="0.25">
      <c r="A14" s="1246"/>
      <c r="B14" s="1277"/>
      <c r="C14" s="1278"/>
      <c r="D14" s="1295" t="s">
        <v>38</v>
      </c>
      <c r="E14" s="1295"/>
      <c r="F14" s="1296">
        <v>460</v>
      </c>
      <c r="G14" s="1296"/>
      <c r="H14" s="262"/>
      <c r="I14" s="109" t="s">
        <v>36</v>
      </c>
      <c r="J14" s="1297" t="s">
        <v>38</v>
      </c>
      <c r="K14" s="1295"/>
      <c r="L14" s="1296">
        <v>460</v>
      </c>
      <c r="M14" s="1296"/>
      <c r="N14" s="262"/>
      <c r="O14" s="110" t="s">
        <v>36</v>
      </c>
      <c r="P14" s="1295" t="s">
        <v>38</v>
      </c>
      <c r="Q14" s="1295"/>
      <c r="R14" s="1296">
        <v>460</v>
      </c>
      <c r="S14" s="1296"/>
      <c r="T14" s="262"/>
      <c r="U14" s="111" t="s">
        <v>36</v>
      </c>
      <c r="Z14" s="112">
        <f>F14*H14</f>
        <v>0</v>
      </c>
      <c r="AA14" s="112">
        <f>L14*N14</f>
        <v>0</v>
      </c>
      <c r="AB14" s="113">
        <f>R14*T14</f>
        <v>0</v>
      </c>
      <c r="AC14" s="114">
        <f>SUM(Z14:AB14)</f>
        <v>0</v>
      </c>
    </row>
    <row r="15" spans="1:61" ht="16.899999999999999" customHeight="1" thickBot="1" x14ac:dyDescent="0.25">
      <c r="A15" s="1246"/>
      <c r="B15" s="1279"/>
      <c r="C15" s="1280"/>
      <c r="D15" s="1295" t="s">
        <v>12</v>
      </c>
      <c r="E15" s="1295"/>
      <c r="F15" s="1296">
        <v>540</v>
      </c>
      <c r="G15" s="1296"/>
      <c r="H15" s="263"/>
      <c r="I15" s="109" t="s">
        <v>36</v>
      </c>
      <c r="J15" s="1297" t="s">
        <v>12</v>
      </c>
      <c r="K15" s="1295"/>
      <c r="L15" s="1296">
        <v>540</v>
      </c>
      <c r="M15" s="1296"/>
      <c r="N15" s="263"/>
      <c r="O15" s="110" t="s">
        <v>36</v>
      </c>
      <c r="P15" s="1295" t="s">
        <v>12</v>
      </c>
      <c r="Q15" s="1295"/>
      <c r="R15" s="1296">
        <v>540</v>
      </c>
      <c r="S15" s="1296"/>
      <c r="T15" s="263"/>
      <c r="U15" s="111" t="s">
        <v>36</v>
      </c>
      <c r="Z15" s="112">
        <f>F15*H15</f>
        <v>0</v>
      </c>
      <c r="AA15" s="112">
        <f t="shared" ref="AA15:AA16" si="0">L15*N15</f>
        <v>0</v>
      </c>
      <c r="AB15" s="113">
        <f t="shared" ref="AB15" si="1">R15*T15</f>
        <v>0</v>
      </c>
      <c r="AC15" s="114">
        <f t="shared" ref="AC15:AC16" si="2">SUM(Z15:AB15)</f>
        <v>0</v>
      </c>
    </row>
    <row r="16" spans="1:61" ht="16.899999999999999" customHeight="1" thickBot="1" x14ac:dyDescent="0.25">
      <c r="A16" s="1246"/>
      <c r="B16" s="1279"/>
      <c r="C16" s="1280"/>
      <c r="D16" s="1306" t="s">
        <v>37</v>
      </c>
      <c r="E16" s="1306"/>
      <c r="F16" s="1305">
        <v>640</v>
      </c>
      <c r="G16" s="1305"/>
      <c r="H16" s="264"/>
      <c r="I16" s="115" t="s">
        <v>36</v>
      </c>
      <c r="J16" s="1313" t="s">
        <v>37</v>
      </c>
      <c r="K16" s="1306"/>
      <c r="L16" s="1305">
        <v>640</v>
      </c>
      <c r="M16" s="1305"/>
      <c r="N16" s="264"/>
      <c r="O16" s="116" t="s">
        <v>36</v>
      </c>
      <c r="P16" s="1306" t="s">
        <v>37</v>
      </c>
      <c r="Q16" s="1306"/>
      <c r="R16" s="1305">
        <v>640</v>
      </c>
      <c r="S16" s="1305"/>
      <c r="T16" s="264"/>
      <c r="U16" s="117" t="s">
        <v>36</v>
      </c>
      <c r="Z16" s="112">
        <f>F16*H16</f>
        <v>0</v>
      </c>
      <c r="AA16" s="112">
        <f t="shared" si="0"/>
        <v>0</v>
      </c>
      <c r="AB16" s="113">
        <f>R16*T16</f>
        <v>0</v>
      </c>
      <c r="AC16" s="114">
        <f t="shared" si="2"/>
        <v>0</v>
      </c>
    </row>
    <row r="17" spans="1:37" ht="16.899999999999999" customHeight="1" thickBot="1" x14ac:dyDescent="0.25">
      <c r="A17" s="1246"/>
      <c r="B17" s="1298" t="s">
        <v>273</v>
      </c>
      <c r="C17" s="1299"/>
      <c r="D17" s="1378" t="s">
        <v>210</v>
      </c>
      <c r="E17" s="1379"/>
      <c r="F17" s="1377">
        <v>500</v>
      </c>
      <c r="G17" s="1377"/>
      <c r="H17" s="118"/>
      <c r="I17" s="119" t="s">
        <v>64</v>
      </c>
      <c r="J17" s="1378" t="s">
        <v>210</v>
      </c>
      <c r="K17" s="1379"/>
      <c r="L17" s="1377">
        <v>500</v>
      </c>
      <c r="M17" s="1377"/>
      <c r="N17" s="271">
        <v>28</v>
      </c>
      <c r="O17" s="119" t="s">
        <v>64</v>
      </c>
      <c r="P17" s="1378" t="s">
        <v>210</v>
      </c>
      <c r="Q17" s="1379"/>
      <c r="R17" s="1377">
        <v>500</v>
      </c>
      <c r="S17" s="1377"/>
      <c r="T17" s="118"/>
      <c r="U17" s="120" t="s">
        <v>64</v>
      </c>
      <c r="V17" s="1419" t="s">
        <v>364</v>
      </c>
      <c r="W17" s="1420" t="s">
        <v>365</v>
      </c>
      <c r="X17" s="1421"/>
      <c r="Z17" s="112">
        <f>H17*F17</f>
        <v>0</v>
      </c>
      <c r="AA17" s="112">
        <f>L17*N17</f>
        <v>14000</v>
      </c>
      <c r="AB17" s="113">
        <f>R17*T17</f>
        <v>0</v>
      </c>
      <c r="AC17" s="114">
        <f>SUM(Z17:AB17)</f>
        <v>14000</v>
      </c>
    </row>
    <row r="18" spans="1:37" x14ac:dyDescent="0.15">
      <c r="A18" s="1246"/>
      <c r="B18" s="1300"/>
      <c r="C18" s="1301"/>
      <c r="D18" s="121" t="s">
        <v>35</v>
      </c>
      <c r="E18" s="122"/>
      <c r="F18" s="123"/>
      <c r="G18" s="124" t="s">
        <v>68</v>
      </c>
      <c r="H18" s="125"/>
      <c r="I18" s="126"/>
      <c r="J18" s="121" t="s">
        <v>35</v>
      </c>
      <c r="K18" s="340"/>
      <c r="L18" s="341"/>
      <c r="M18" s="124" t="s">
        <v>68</v>
      </c>
      <c r="N18" s="342"/>
      <c r="O18" s="491"/>
      <c r="P18" s="121" t="s">
        <v>35</v>
      </c>
      <c r="Q18" s="122"/>
      <c r="R18" s="123"/>
      <c r="S18" s="124" t="s">
        <v>68</v>
      </c>
      <c r="T18" s="125"/>
      <c r="U18" s="127"/>
      <c r="V18" s="1419"/>
      <c r="W18" s="1422"/>
      <c r="X18" s="1423"/>
    </row>
    <row r="19" spans="1:37" ht="16.899999999999999" customHeight="1" x14ac:dyDescent="0.15">
      <c r="A19" s="1246"/>
      <c r="B19" s="1300"/>
      <c r="C19" s="1301"/>
      <c r="D19" s="1283" t="s">
        <v>270</v>
      </c>
      <c r="E19" s="1284"/>
      <c r="F19" s="1285"/>
      <c r="G19" s="1286" t="s">
        <v>286</v>
      </c>
      <c r="H19" s="1284"/>
      <c r="I19" s="1287"/>
      <c r="J19" s="1283" t="s">
        <v>270</v>
      </c>
      <c r="K19" s="1284"/>
      <c r="L19" s="1285"/>
      <c r="M19" s="1286" t="s">
        <v>286</v>
      </c>
      <c r="N19" s="1284"/>
      <c r="O19" s="1287"/>
      <c r="P19" s="1283" t="s">
        <v>270</v>
      </c>
      <c r="Q19" s="1284"/>
      <c r="R19" s="1285"/>
      <c r="S19" s="1286" t="s">
        <v>286</v>
      </c>
      <c r="T19" s="1284"/>
      <c r="U19" s="1302"/>
      <c r="V19" s="1419"/>
      <c r="W19" s="1422"/>
      <c r="X19" s="1423"/>
    </row>
    <row r="20" spans="1:37" x14ac:dyDescent="0.15">
      <c r="A20" s="1246"/>
      <c r="B20" s="1300"/>
      <c r="C20" s="1301"/>
      <c r="D20" s="128" t="s">
        <v>34</v>
      </c>
      <c r="E20" s="129"/>
      <c r="F20" s="130"/>
      <c r="G20" s="252" t="s">
        <v>69</v>
      </c>
      <c r="H20" s="129"/>
      <c r="I20" s="132"/>
      <c r="J20" s="128" t="s">
        <v>34</v>
      </c>
      <c r="K20" s="343"/>
      <c r="L20" s="344"/>
      <c r="M20" s="252" t="s">
        <v>69</v>
      </c>
      <c r="N20" s="343"/>
      <c r="O20" s="490"/>
      <c r="P20" s="128" t="s">
        <v>34</v>
      </c>
      <c r="Q20" s="129"/>
      <c r="R20" s="130"/>
      <c r="S20" s="252" t="s">
        <v>69</v>
      </c>
      <c r="T20" s="129"/>
      <c r="U20" s="133"/>
      <c r="V20" s="1419"/>
      <c r="W20" s="1422"/>
      <c r="X20" s="1423"/>
    </row>
    <row r="21" spans="1:37" ht="16.899999999999999" customHeight="1" x14ac:dyDescent="0.15">
      <c r="A21" s="1246"/>
      <c r="B21" s="1293"/>
      <c r="C21" s="1294"/>
      <c r="D21" s="1288" t="s">
        <v>271</v>
      </c>
      <c r="E21" s="1289"/>
      <c r="F21" s="1290"/>
      <c r="G21" s="1291" t="s">
        <v>293</v>
      </c>
      <c r="H21" s="1289"/>
      <c r="I21" s="1292"/>
      <c r="J21" s="1288" t="s">
        <v>271</v>
      </c>
      <c r="K21" s="1289"/>
      <c r="L21" s="1290"/>
      <c r="M21" s="1291" t="s">
        <v>293</v>
      </c>
      <c r="N21" s="1289"/>
      <c r="O21" s="1292"/>
      <c r="P21" s="1288" t="s">
        <v>271</v>
      </c>
      <c r="Q21" s="1289"/>
      <c r="R21" s="1290"/>
      <c r="S21" s="1291" t="s">
        <v>293</v>
      </c>
      <c r="T21" s="1289"/>
      <c r="U21" s="1303"/>
      <c r="V21" s="1419"/>
      <c r="W21" s="1422"/>
      <c r="X21" s="1423"/>
    </row>
    <row r="22" spans="1:37" x14ac:dyDescent="0.15">
      <c r="A22" s="1246"/>
      <c r="B22" s="1293"/>
      <c r="C22" s="1294"/>
      <c r="D22" s="1307" t="s">
        <v>397</v>
      </c>
      <c r="E22" s="1308"/>
      <c r="F22" s="1308"/>
      <c r="G22" s="1308"/>
      <c r="H22" s="1308"/>
      <c r="I22" s="1308"/>
      <c r="J22" s="1308"/>
      <c r="K22" s="1308"/>
      <c r="L22" s="1308"/>
      <c r="M22" s="1308"/>
      <c r="N22" s="1308"/>
      <c r="O22" s="1308"/>
      <c r="P22" s="1308"/>
      <c r="Q22" s="1308"/>
      <c r="R22" s="1308"/>
      <c r="S22" s="1308"/>
      <c r="T22" s="1308"/>
      <c r="U22" s="1309"/>
      <c r="V22" s="1419"/>
      <c r="W22" s="1422"/>
      <c r="X22" s="1423"/>
    </row>
    <row r="23" spans="1:37" ht="15.75" thickBot="1" x14ac:dyDescent="0.2">
      <c r="A23" s="1246"/>
      <c r="B23" s="1293"/>
      <c r="C23" s="1294"/>
      <c r="D23" s="1310" t="s">
        <v>294</v>
      </c>
      <c r="E23" s="1311"/>
      <c r="F23" s="1311"/>
      <c r="G23" s="1311"/>
      <c r="H23" s="1311"/>
      <c r="I23" s="1311"/>
      <c r="J23" s="1311"/>
      <c r="K23" s="1311"/>
      <c r="L23" s="1311"/>
      <c r="M23" s="1311"/>
      <c r="N23" s="1311"/>
      <c r="O23" s="1311"/>
      <c r="P23" s="1311"/>
      <c r="Q23" s="1311"/>
      <c r="R23" s="1311"/>
      <c r="S23" s="1311"/>
      <c r="T23" s="1311"/>
      <c r="U23" s="1312"/>
      <c r="V23" s="1419"/>
      <c r="W23" s="1424"/>
      <c r="X23" s="1425"/>
    </row>
    <row r="24" spans="1:37" ht="16.899999999999999" customHeight="1" thickBot="1" x14ac:dyDescent="0.2">
      <c r="A24" s="1247"/>
      <c r="B24" s="1260" t="s">
        <v>274</v>
      </c>
      <c r="C24" s="1261"/>
      <c r="D24" s="134"/>
      <c r="E24" s="1262" t="s">
        <v>275</v>
      </c>
      <c r="F24" s="1262"/>
      <c r="G24" s="1262"/>
      <c r="H24" s="1262"/>
      <c r="I24" s="1263"/>
      <c r="J24" s="134"/>
      <c r="K24" s="1262" t="s">
        <v>275</v>
      </c>
      <c r="L24" s="1262"/>
      <c r="M24" s="1262"/>
      <c r="N24" s="1262"/>
      <c r="O24" s="1263"/>
      <c r="P24" s="134"/>
      <c r="Q24" s="1262" t="s">
        <v>275</v>
      </c>
      <c r="R24" s="1262"/>
      <c r="S24" s="1262"/>
      <c r="T24" s="1262"/>
      <c r="U24" s="1314"/>
      <c r="Y24" s="99"/>
    </row>
    <row r="25" spans="1:37" ht="17.100000000000001" customHeight="1" thickBot="1" x14ac:dyDescent="0.25">
      <c r="A25" s="1245" t="s">
        <v>40</v>
      </c>
      <c r="B25" s="1275" t="s">
        <v>526</v>
      </c>
      <c r="C25" s="1276"/>
      <c r="D25" s="2685" t="s">
        <v>685</v>
      </c>
      <c r="E25" s="2686"/>
      <c r="F25" s="2686"/>
      <c r="G25" s="2686"/>
      <c r="H25" s="265"/>
      <c r="I25" s="106" t="s">
        <v>33</v>
      </c>
      <c r="J25" s="2687" t="s">
        <v>685</v>
      </c>
      <c r="K25" s="2686"/>
      <c r="L25" s="2686"/>
      <c r="M25" s="2686"/>
      <c r="N25" s="265"/>
      <c r="O25" s="107" t="s">
        <v>33</v>
      </c>
      <c r="P25" s="2685" t="s">
        <v>685</v>
      </c>
      <c r="Q25" s="2686"/>
      <c r="R25" s="2686"/>
      <c r="S25" s="2686"/>
      <c r="T25" s="265"/>
      <c r="U25" s="108" t="s">
        <v>33</v>
      </c>
      <c r="AA25" s="99"/>
    </row>
    <row r="26" spans="1:37" ht="16.899999999999999" customHeight="1" thickBot="1" x14ac:dyDescent="0.25">
      <c r="A26" s="1246"/>
      <c r="B26" s="1277"/>
      <c r="C26" s="1278"/>
      <c r="D26" s="1295" t="s">
        <v>38</v>
      </c>
      <c r="E26" s="1295"/>
      <c r="F26" s="1296">
        <v>520</v>
      </c>
      <c r="G26" s="1296"/>
      <c r="H26" s="262"/>
      <c r="I26" s="109" t="s">
        <v>36</v>
      </c>
      <c r="J26" s="1297" t="s">
        <v>38</v>
      </c>
      <c r="K26" s="1295"/>
      <c r="L26" s="1296">
        <v>520</v>
      </c>
      <c r="M26" s="1296"/>
      <c r="N26" s="262"/>
      <c r="O26" s="110" t="s">
        <v>36</v>
      </c>
      <c r="P26" s="1295" t="s">
        <v>38</v>
      </c>
      <c r="Q26" s="1295"/>
      <c r="R26" s="1296">
        <v>520</v>
      </c>
      <c r="S26" s="1296"/>
      <c r="T26" s="262"/>
      <c r="U26" s="111" t="s">
        <v>36</v>
      </c>
      <c r="Z26" s="112">
        <f>F26*H26</f>
        <v>0</v>
      </c>
      <c r="AA26" s="112">
        <f>L26*N26</f>
        <v>0</v>
      </c>
      <c r="AB26" s="113">
        <f>R26*T26</f>
        <v>0</v>
      </c>
      <c r="AC26" s="114">
        <f>SUM(Z26:AB26)</f>
        <v>0</v>
      </c>
    </row>
    <row r="27" spans="1:37" ht="16.899999999999999" customHeight="1" thickBot="1" x14ac:dyDescent="0.25">
      <c r="A27" s="1246"/>
      <c r="B27" s="1279"/>
      <c r="C27" s="1280"/>
      <c r="D27" s="1295" t="s">
        <v>12</v>
      </c>
      <c r="E27" s="1295"/>
      <c r="F27" s="1296">
        <v>660</v>
      </c>
      <c r="G27" s="1296"/>
      <c r="H27" s="263"/>
      <c r="I27" s="109" t="s">
        <v>36</v>
      </c>
      <c r="J27" s="1297" t="s">
        <v>12</v>
      </c>
      <c r="K27" s="1295"/>
      <c r="L27" s="1296">
        <v>660</v>
      </c>
      <c r="M27" s="1296"/>
      <c r="N27" s="263"/>
      <c r="O27" s="110" t="s">
        <v>36</v>
      </c>
      <c r="P27" s="1295" t="s">
        <v>12</v>
      </c>
      <c r="Q27" s="1295"/>
      <c r="R27" s="1296">
        <v>660</v>
      </c>
      <c r="S27" s="1296"/>
      <c r="T27" s="263"/>
      <c r="U27" s="111" t="s">
        <v>36</v>
      </c>
      <c r="Z27" s="112">
        <f>F27*H27</f>
        <v>0</v>
      </c>
      <c r="AA27" s="112">
        <f t="shared" ref="AA27:AA28" si="3">L27*N27</f>
        <v>0</v>
      </c>
      <c r="AB27" s="113">
        <f t="shared" ref="AB27" si="4">R27*T27</f>
        <v>0</v>
      </c>
      <c r="AC27" s="114">
        <f t="shared" ref="AC27:AC28" si="5">SUM(Z27:AB27)</f>
        <v>0</v>
      </c>
    </row>
    <row r="28" spans="1:37" ht="16.899999999999999" customHeight="1" thickBot="1" x14ac:dyDescent="0.25">
      <c r="A28" s="1246"/>
      <c r="B28" s="1401"/>
      <c r="C28" s="1402"/>
      <c r="D28" s="1380" t="s">
        <v>37</v>
      </c>
      <c r="E28" s="1380"/>
      <c r="F28" s="1381">
        <v>760</v>
      </c>
      <c r="G28" s="1381"/>
      <c r="H28" s="266"/>
      <c r="I28" s="104" t="s">
        <v>36</v>
      </c>
      <c r="J28" s="1383" t="s">
        <v>37</v>
      </c>
      <c r="K28" s="1380"/>
      <c r="L28" s="1381">
        <v>760</v>
      </c>
      <c r="M28" s="1381"/>
      <c r="N28" s="266"/>
      <c r="O28" s="135" t="s">
        <v>36</v>
      </c>
      <c r="P28" s="1380" t="s">
        <v>37</v>
      </c>
      <c r="Q28" s="1380"/>
      <c r="R28" s="1381">
        <v>760</v>
      </c>
      <c r="S28" s="1381"/>
      <c r="T28" s="266"/>
      <c r="U28" s="136" t="s">
        <v>36</v>
      </c>
      <c r="Z28" s="112">
        <f>F28*H28</f>
        <v>0</v>
      </c>
      <c r="AA28" s="112">
        <f t="shared" si="3"/>
        <v>0</v>
      </c>
      <c r="AB28" s="113">
        <f>R28*T28</f>
        <v>0</v>
      </c>
      <c r="AC28" s="114">
        <f t="shared" si="5"/>
        <v>0</v>
      </c>
    </row>
    <row r="29" spans="1:37" ht="19.899999999999999" customHeight="1" thickBot="1" x14ac:dyDescent="0.2">
      <c r="A29" s="1246"/>
      <c r="B29" s="1387" t="s">
        <v>787</v>
      </c>
      <c r="C29" s="1388"/>
      <c r="D29" s="1384" t="s">
        <v>63</v>
      </c>
      <c r="E29" s="1385"/>
      <c r="F29" s="1319"/>
      <c r="G29" s="1319"/>
      <c r="H29" s="1319"/>
      <c r="I29" s="137" t="s">
        <v>16</v>
      </c>
      <c r="J29" s="1384" t="s">
        <v>63</v>
      </c>
      <c r="K29" s="1385"/>
      <c r="L29" s="1319"/>
      <c r="M29" s="1319"/>
      <c r="N29" s="1319"/>
      <c r="O29" s="138" t="s">
        <v>16</v>
      </c>
      <c r="P29" s="1385" t="s">
        <v>63</v>
      </c>
      <c r="Q29" s="1385"/>
      <c r="R29" s="1319"/>
      <c r="S29" s="1319"/>
      <c r="T29" s="1319"/>
      <c r="U29" s="139" t="s">
        <v>16</v>
      </c>
      <c r="V29" s="1419" t="s">
        <v>364</v>
      </c>
      <c r="W29" s="1426" t="s">
        <v>366</v>
      </c>
      <c r="X29" s="1427"/>
      <c r="AC29" s="140" t="s">
        <v>99</v>
      </c>
      <c r="AD29" s="141">
        <v>410</v>
      </c>
      <c r="AE29" s="142">
        <f>IF(F29=$AC$29,$G$30*$AD$29,0)</f>
        <v>0</v>
      </c>
      <c r="AF29" s="142">
        <f>IF(L29=$AC$29,$M$30*$AD$29,0)</f>
        <v>0</v>
      </c>
      <c r="AG29" s="142">
        <f>IF(R29=$AC$29,$S$30*$AD$29,0)</f>
        <v>0</v>
      </c>
      <c r="AH29" s="142">
        <f>IF(F31=$AC$29,$G$32*$AD$29,0)</f>
        <v>0</v>
      </c>
      <c r="AI29" s="142">
        <f>IF(L31=$AC$29,$M$32*$AD$29,0)</f>
        <v>0</v>
      </c>
      <c r="AJ29" s="143">
        <f>IF(R31=$AC$29,$S$32*$AD$29,0)</f>
        <v>0</v>
      </c>
      <c r="AK29" s="144">
        <f>SUM(AE29:AJ29)</f>
        <v>0</v>
      </c>
    </row>
    <row r="30" spans="1:37" ht="15.75" thickBot="1" x14ac:dyDescent="0.25">
      <c r="A30" s="1246"/>
      <c r="B30" s="1389"/>
      <c r="C30" s="1390"/>
      <c r="D30" s="1396" t="s">
        <v>29</v>
      </c>
      <c r="E30" s="1397"/>
      <c r="F30" s="1397"/>
      <c r="G30" s="1386"/>
      <c r="H30" s="1386"/>
      <c r="I30" s="484" t="s">
        <v>64</v>
      </c>
      <c r="J30" s="1396" t="s">
        <v>29</v>
      </c>
      <c r="K30" s="1397"/>
      <c r="L30" s="1397"/>
      <c r="M30" s="1386"/>
      <c r="N30" s="1386"/>
      <c r="O30" s="146" t="s">
        <v>64</v>
      </c>
      <c r="P30" s="1397" t="s">
        <v>29</v>
      </c>
      <c r="Q30" s="1397"/>
      <c r="R30" s="1397"/>
      <c r="S30" s="1386"/>
      <c r="T30" s="1386"/>
      <c r="U30" s="147" t="s">
        <v>64</v>
      </c>
      <c r="V30" s="1419"/>
      <c r="W30" s="1428"/>
      <c r="X30" s="1429"/>
      <c r="AC30" s="112" t="s">
        <v>101</v>
      </c>
      <c r="AD30" s="141">
        <v>510</v>
      </c>
      <c r="AE30" s="142">
        <f>IF(F29=$AC$30,$G$30*$AD$30,0)</f>
        <v>0</v>
      </c>
      <c r="AF30" s="142">
        <f>IF(L29=$AC$30,$M$30*$AD$30,0)</f>
        <v>0</v>
      </c>
      <c r="AG30" s="142">
        <f>IF(R29=$AC$30,$S$30*$AD$30,0)</f>
        <v>0</v>
      </c>
      <c r="AH30" s="142">
        <f>IF(F31=$AC$30,$G$32*$AD$30,0)</f>
        <v>0</v>
      </c>
      <c r="AI30" s="142">
        <f>IF(L31=$AC$30,$M$32*$AD$30,0)</f>
        <v>0</v>
      </c>
      <c r="AJ30" s="142">
        <f>IF(R31=$AC$30,$S$32*$AD$30,0)</f>
        <v>0</v>
      </c>
      <c r="AK30" s="144">
        <f>SUM(AE30:AJ30)</f>
        <v>0</v>
      </c>
    </row>
    <row r="31" spans="1:37" ht="19.899999999999999" customHeight="1" thickBot="1" x14ac:dyDescent="0.2">
      <c r="A31" s="1246"/>
      <c r="B31" s="1389"/>
      <c r="C31" s="1390"/>
      <c r="D31" s="1398" t="s">
        <v>63</v>
      </c>
      <c r="E31" s="1393"/>
      <c r="F31" s="1272"/>
      <c r="G31" s="1272"/>
      <c r="H31" s="1272"/>
      <c r="I31" s="148" t="s">
        <v>16</v>
      </c>
      <c r="J31" s="1398" t="s">
        <v>63</v>
      </c>
      <c r="K31" s="1393"/>
      <c r="L31" s="1272"/>
      <c r="M31" s="1272"/>
      <c r="N31" s="1272"/>
      <c r="O31" s="149" t="s">
        <v>16</v>
      </c>
      <c r="P31" s="1393" t="s">
        <v>63</v>
      </c>
      <c r="Q31" s="1393"/>
      <c r="R31" s="1272"/>
      <c r="S31" s="1272"/>
      <c r="T31" s="1272"/>
      <c r="U31" s="150" t="s">
        <v>16</v>
      </c>
      <c r="V31" s="1419"/>
      <c r="W31" s="1428"/>
      <c r="X31" s="1429"/>
      <c r="AC31" s="112" t="s">
        <v>102</v>
      </c>
      <c r="AD31" s="141">
        <v>610</v>
      </c>
      <c r="AE31" s="142">
        <f>IF(F29=$AC$31,$G$30*$AD$31,0)</f>
        <v>0</v>
      </c>
      <c r="AF31" s="142">
        <f>IF(L29=$AC$31,$M$30*$AD$31,0)</f>
        <v>0</v>
      </c>
      <c r="AG31" s="142">
        <f>IF(R29=$AC$31,$S$30*$AD$31,0)</f>
        <v>0</v>
      </c>
      <c r="AH31" s="142">
        <f>IF(F31=$AC$31,$G$32*$AD$31,0)</f>
        <v>0</v>
      </c>
      <c r="AI31" s="142">
        <f>IF(L31=$AC$31,$M$32*$AD$31,0)</f>
        <v>0</v>
      </c>
      <c r="AJ31" s="142">
        <f>IF(R31=$AC$31,$S$32*$AD$31,0)</f>
        <v>0</v>
      </c>
      <c r="AK31" s="144">
        <f>SUM(AE31:AJ31)</f>
        <v>0</v>
      </c>
    </row>
    <row r="32" spans="1:37" ht="15.75" thickBot="1" x14ac:dyDescent="0.25">
      <c r="A32" s="1246"/>
      <c r="B32" s="1391"/>
      <c r="C32" s="1392"/>
      <c r="D32" s="1394" t="s">
        <v>29</v>
      </c>
      <c r="E32" s="1395"/>
      <c r="F32" s="1395"/>
      <c r="G32" s="1382"/>
      <c r="H32" s="1382"/>
      <c r="I32" s="483" t="s">
        <v>64</v>
      </c>
      <c r="J32" s="1394" t="s">
        <v>29</v>
      </c>
      <c r="K32" s="1395"/>
      <c r="L32" s="1395"/>
      <c r="M32" s="1382"/>
      <c r="N32" s="1382"/>
      <c r="O32" s="152" t="s">
        <v>64</v>
      </c>
      <c r="P32" s="1395" t="s">
        <v>29</v>
      </c>
      <c r="Q32" s="1395"/>
      <c r="R32" s="1395"/>
      <c r="S32" s="1382"/>
      <c r="T32" s="1382"/>
      <c r="U32" s="153" t="s">
        <v>64</v>
      </c>
      <c r="V32" s="1419"/>
      <c r="W32" s="1430"/>
      <c r="X32" s="1431"/>
      <c r="AC32" s="112" t="s">
        <v>100</v>
      </c>
      <c r="AD32" s="154">
        <v>590</v>
      </c>
      <c r="AE32" s="142">
        <f>IF(F29=$AC$32,$G$30*$AD$32,0)</f>
        <v>0</v>
      </c>
      <c r="AF32" s="142">
        <f>IF(L29=$AC$32,$M$30*$AD$32,0)</f>
        <v>0</v>
      </c>
      <c r="AG32" s="142">
        <f>IF(R29=$AC$32,$S$30*$AD$32,0)</f>
        <v>0</v>
      </c>
      <c r="AH32" s="142">
        <f>IF(F31=$AC$32,$G$32*$AD$32,0)</f>
        <v>0</v>
      </c>
      <c r="AI32" s="142">
        <f>IF(L31=$AC$32,$M$32*$AD$32,0)</f>
        <v>0</v>
      </c>
      <c r="AJ32" s="142">
        <f>IF(R31=$AC$32,$S$32*$AD$32,0)</f>
        <v>0</v>
      </c>
      <c r="AK32" s="144">
        <f>SUM(AE32:AJ32)</f>
        <v>0</v>
      </c>
    </row>
    <row r="33" spans="1:53" s="157" customFormat="1" ht="19.899999999999999" customHeight="1" x14ac:dyDescent="0.25">
      <c r="A33" s="1246"/>
      <c r="B33" s="1440" t="s">
        <v>369</v>
      </c>
      <c r="C33" s="1441"/>
      <c r="D33" s="1393" t="s">
        <v>63</v>
      </c>
      <c r="E33" s="1393"/>
      <c r="F33" s="1272"/>
      <c r="G33" s="1272"/>
      <c r="H33" s="1272"/>
      <c r="I33" s="148" t="s">
        <v>16</v>
      </c>
      <c r="J33" s="1399" t="s">
        <v>63</v>
      </c>
      <c r="K33" s="1400"/>
      <c r="L33" s="2688" t="s">
        <v>424</v>
      </c>
      <c r="M33" s="2688"/>
      <c r="N33" s="2688"/>
      <c r="O33" s="155" t="s">
        <v>16</v>
      </c>
      <c r="P33" s="1274" t="s">
        <v>63</v>
      </c>
      <c r="Q33" s="1274"/>
      <c r="R33" s="1272"/>
      <c r="S33" s="1272"/>
      <c r="T33" s="1272"/>
      <c r="U33" s="156" t="s">
        <v>16</v>
      </c>
      <c r="AC33" s="158" t="s">
        <v>75</v>
      </c>
      <c r="AD33" s="158" t="s">
        <v>103</v>
      </c>
      <c r="AE33" s="158" t="s">
        <v>104</v>
      </c>
      <c r="AF33" s="158" t="s">
        <v>105</v>
      </c>
      <c r="AG33" s="158" t="s">
        <v>106</v>
      </c>
      <c r="AH33" s="158" t="s">
        <v>529</v>
      </c>
      <c r="AI33" s="158" t="s">
        <v>530</v>
      </c>
      <c r="AJ33" s="158" t="s">
        <v>107</v>
      </c>
      <c r="AK33" s="158" t="s">
        <v>108</v>
      </c>
      <c r="AL33" s="158" t="s">
        <v>109</v>
      </c>
      <c r="AM33" s="158" t="s">
        <v>287</v>
      </c>
      <c r="AN33" s="158" t="s">
        <v>532</v>
      </c>
      <c r="AO33" s="158" t="s">
        <v>531</v>
      </c>
    </row>
    <row r="34" spans="1:53" s="157" customFormat="1" ht="15.75" thickBot="1" x14ac:dyDescent="0.2">
      <c r="A34" s="1246"/>
      <c r="B34" s="1438" t="s">
        <v>383</v>
      </c>
      <c r="C34" s="1439"/>
      <c r="D34" s="159"/>
      <c r="E34" s="160" t="s">
        <v>65</v>
      </c>
      <c r="F34" s="161"/>
      <c r="G34" s="162" t="s">
        <v>272</v>
      </c>
      <c r="H34" s="1235" t="s">
        <v>67</v>
      </c>
      <c r="I34" s="1235"/>
      <c r="J34" s="269">
        <v>7</v>
      </c>
      <c r="K34" s="160" t="s">
        <v>65</v>
      </c>
      <c r="L34" s="270">
        <v>4</v>
      </c>
      <c r="M34" s="162" t="s">
        <v>272</v>
      </c>
      <c r="N34" s="1235" t="s">
        <v>67</v>
      </c>
      <c r="O34" s="1235"/>
      <c r="P34" s="163"/>
      <c r="Q34" s="160" t="s">
        <v>65</v>
      </c>
      <c r="R34" s="161"/>
      <c r="S34" s="162" t="s">
        <v>272</v>
      </c>
      <c r="T34" s="1235" t="s">
        <v>67</v>
      </c>
      <c r="U34" s="1304"/>
      <c r="AC34" s="164">
        <v>370</v>
      </c>
      <c r="AD34" s="158">
        <v>580</v>
      </c>
      <c r="AE34" s="158">
        <v>630</v>
      </c>
      <c r="AF34" s="158">
        <v>630</v>
      </c>
      <c r="AG34" s="158">
        <v>680</v>
      </c>
      <c r="AH34" s="158">
        <v>690</v>
      </c>
      <c r="AI34" s="158">
        <v>740</v>
      </c>
      <c r="AJ34" s="158">
        <v>490</v>
      </c>
      <c r="AK34" s="158">
        <v>540</v>
      </c>
      <c r="AL34" s="158">
        <v>580</v>
      </c>
      <c r="AM34" s="158">
        <v>580</v>
      </c>
      <c r="AN34" s="158">
        <v>1100</v>
      </c>
      <c r="AO34" s="158">
        <v>2800</v>
      </c>
    </row>
    <row r="35" spans="1:53" s="157" customFormat="1" ht="15.75" thickBot="1" x14ac:dyDescent="0.25">
      <c r="A35" s="1246"/>
      <c r="B35" s="1438"/>
      <c r="C35" s="1439"/>
      <c r="D35" s="165"/>
      <c r="E35" s="166" t="s">
        <v>65</v>
      </c>
      <c r="F35" s="167"/>
      <c r="G35" s="168" t="s">
        <v>272</v>
      </c>
      <c r="H35" s="169">
        <f>(D34*F34)+(D35*F35)</f>
        <v>0</v>
      </c>
      <c r="I35" s="170" t="s">
        <v>361</v>
      </c>
      <c r="J35" s="165"/>
      <c r="K35" s="166" t="s">
        <v>65</v>
      </c>
      <c r="L35" s="167"/>
      <c r="M35" s="168" t="s">
        <v>272</v>
      </c>
      <c r="N35" s="169">
        <f>(J34*L34)+(J35*L35)</f>
        <v>28</v>
      </c>
      <c r="O35" s="170" t="s">
        <v>361</v>
      </c>
      <c r="P35" s="171"/>
      <c r="Q35" s="166" t="s">
        <v>65</v>
      </c>
      <c r="R35" s="167"/>
      <c r="S35" s="168" t="s">
        <v>272</v>
      </c>
      <c r="T35" s="169">
        <f>(P34*R34)+(P35*R35)</f>
        <v>0</v>
      </c>
      <c r="U35" s="258" t="s">
        <v>361</v>
      </c>
      <c r="AC35" s="172"/>
      <c r="AD35" s="142">
        <f>IF($F$33=AD33,$H$35*AD34,0)</f>
        <v>0</v>
      </c>
      <c r="AE35" s="142">
        <f t="shared" ref="AE35:AM35" si="6">IF($F$33=AE33,$H$35*AE34,0)</f>
        <v>0</v>
      </c>
      <c r="AF35" s="142">
        <f t="shared" si="6"/>
        <v>0</v>
      </c>
      <c r="AG35" s="142">
        <f t="shared" si="6"/>
        <v>0</v>
      </c>
      <c r="AH35" s="142">
        <f t="shared" si="6"/>
        <v>0</v>
      </c>
      <c r="AI35" s="142">
        <f t="shared" si="6"/>
        <v>0</v>
      </c>
      <c r="AJ35" s="142">
        <f t="shared" si="6"/>
        <v>0</v>
      </c>
      <c r="AK35" s="142">
        <f t="shared" si="6"/>
        <v>0</v>
      </c>
      <c r="AL35" s="142">
        <f t="shared" si="6"/>
        <v>0</v>
      </c>
      <c r="AM35" s="142">
        <f t="shared" si="6"/>
        <v>0</v>
      </c>
      <c r="AN35" s="142">
        <f>IF($F$33=AN33,$H$35*AN34,0)</f>
        <v>0</v>
      </c>
      <c r="AO35" s="142">
        <f>IF($F$33=AO33,$H$35*AO34,0)</f>
        <v>0</v>
      </c>
      <c r="BA35" s="253"/>
    </row>
    <row r="36" spans="1:53" s="157" customFormat="1" ht="19.899999999999999" customHeight="1" x14ac:dyDescent="0.15">
      <c r="A36" s="1246"/>
      <c r="B36" s="1438" t="s">
        <v>368</v>
      </c>
      <c r="C36" s="1439"/>
      <c r="D36" s="1274" t="s">
        <v>63</v>
      </c>
      <c r="E36" s="1274"/>
      <c r="F36" s="1272"/>
      <c r="G36" s="1272"/>
      <c r="H36" s="1272"/>
      <c r="I36" s="173" t="s">
        <v>16</v>
      </c>
      <c r="J36" s="1273" t="s">
        <v>63</v>
      </c>
      <c r="K36" s="1274"/>
      <c r="L36" s="1272"/>
      <c r="M36" s="1272"/>
      <c r="N36" s="1272"/>
      <c r="O36" s="174" t="s">
        <v>16</v>
      </c>
      <c r="P36" s="1274" t="s">
        <v>63</v>
      </c>
      <c r="Q36" s="1274"/>
      <c r="R36" s="1272"/>
      <c r="S36" s="1272"/>
      <c r="T36" s="1272"/>
      <c r="U36" s="156" t="s">
        <v>16</v>
      </c>
      <c r="AD36" s="142">
        <f>IF($F$36=AD33,$H$38*AD34,0)</f>
        <v>0</v>
      </c>
      <c r="AE36" s="142">
        <f t="shared" ref="AE36:AM36" si="7">IF($F$36=AE33,$H$38*AE34,0)</f>
        <v>0</v>
      </c>
      <c r="AF36" s="142">
        <f t="shared" si="7"/>
        <v>0</v>
      </c>
      <c r="AG36" s="142">
        <f t="shared" si="7"/>
        <v>0</v>
      </c>
      <c r="AH36" s="142">
        <f t="shared" si="7"/>
        <v>0</v>
      </c>
      <c r="AI36" s="142">
        <f t="shared" si="7"/>
        <v>0</v>
      </c>
      <c r="AJ36" s="142">
        <f t="shared" si="7"/>
        <v>0</v>
      </c>
      <c r="AK36" s="142">
        <f t="shared" si="7"/>
        <v>0</v>
      </c>
      <c r="AL36" s="142">
        <f t="shared" si="7"/>
        <v>0</v>
      </c>
      <c r="AM36" s="142">
        <f t="shared" si="7"/>
        <v>0</v>
      </c>
      <c r="AN36" s="142">
        <f>IF($F$36=AN33,$H$38*AN34,0)</f>
        <v>0</v>
      </c>
      <c r="AO36" s="142">
        <f>IF($F$36=AO33,$H$38*AO34,0)</f>
        <v>0</v>
      </c>
    </row>
    <row r="37" spans="1:53" s="157" customFormat="1" ht="16.899999999999999" customHeight="1" x14ac:dyDescent="0.15">
      <c r="A37" s="1246"/>
      <c r="B37" s="1438"/>
      <c r="C37" s="1439"/>
      <c r="D37" s="159"/>
      <c r="E37" s="160" t="s">
        <v>65</v>
      </c>
      <c r="F37" s="161"/>
      <c r="G37" s="162" t="s">
        <v>272</v>
      </c>
      <c r="H37" s="1235" t="s">
        <v>67</v>
      </c>
      <c r="I37" s="1235"/>
      <c r="J37" s="163"/>
      <c r="K37" s="160" t="s">
        <v>65</v>
      </c>
      <c r="L37" s="161"/>
      <c r="M37" s="162" t="s">
        <v>272</v>
      </c>
      <c r="N37" s="1235" t="s">
        <v>67</v>
      </c>
      <c r="O37" s="1235"/>
      <c r="P37" s="159"/>
      <c r="Q37" s="160" t="s">
        <v>65</v>
      </c>
      <c r="R37" s="161"/>
      <c r="S37" s="162" t="s">
        <v>272</v>
      </c>
      <c r="T37" s="1235" t="s">
        <v>67</v>
      </c>
      <c r="U37" s="1304"/>
      <c r="AD37" s="142">
        <f>IF($L$33=AD33,$N$35*AD34,0)</f>
        <v>16240</v>
      </c>
      <c r="AE37" s="142">
        <f t="shared" ref="AE37:AM37" si="8">IF($L$33=AE33,$N$35*AE34,0)</f>
        <v>0</v>
      </c>
      <c r="AF37" s="142">
        <f t="shared" si="8"/>
        <v>0</v>
      </c>
      <c r="AG37" s="142">
        <f t="shared" si="8"/>
        <v>0</v>
      </c>
      <c r="AH37" s="142">
        <f t="shared" si="8"/>
        <v>0</v>
      </c>
      <c r="AI37" s="142">
        <f t="shared" si="8"/>
        <v>0</v>
      </c>
      <c r="AJ37" s="142">
        <f t="shared" si="8"/>
        <v>0</v>
      </c>
      <c r="AK37" s="142">
        <f t="shared" si="8"/>
        <v>0</v>
      </c>
      <c r="AL37" s="142">
        <f t="shared" si="8"/>
        <v>0</v>
      </c>
      <c r="AM37" s="142">
        <f t="shared" si="8"/>
        <v>0</v>
      </c>
      <c r="AN37" s="142">
        <f>IF($L$33=AN33,$N$35*AN34,0)</f>
        <v>0</v>
      </c>
      <c r="AO37" s="142">
        <f>IF($L$33=AO33,$N$35*AO34,0)</f>
        <v>0</v>
      </c>
    </row>
    <row r="38" spans="1:53" s="157" customFormat="1" ht="16.899999999999999" customHeight="1" thickBot="1" x14ac:dyDescent="0.25">
      <c r="A38" s="1247"/>
      <c r="B38" s="274"/>
      <c r="C38" s="275"/>
      <c r="D38" s="165"/>
      <c r="E38" s="166" t="s">
        <v>65</v>
      </c>
      <c r="F38" s="167"/>
      <c r="G38" s="168" t="s">
        <v>272</v>
      </c>
      <c r="H38" s="169">
        <f>(D37*F37)+(D38*F38)</f>
        <v>0</v>
      </c>
      <c r="I38" s="170" t="s">
        <v>361</v>
      </c>
      <c r="J38" s="171"/>
      <c r="K38" s="166" t="s">
        <v>65</v>
      </c>
      <c r="L38" s="167"/>
      <c r="M38" s="168" t="s">
        <v>272</v>
      </c>
      <c r="N38" s="169">
        <f>(J37*L37)+(J38*L38)</f>
        <v>0</v>
      </c>
      <c r="O38" s="170" t="s">
        <v>361</v>
      </c>
      <c r="P38" s="165"/>
      <c r="Q38" s="166" t="s">
        <v>65</v>
      </c>
      <c r="R38" s="167"/>
      <c r="S38" s="168" t="s">
        <v>272</v>
      </c>
      <c r="T38" s="169">
        <f>(P37*R37)+(P38*R38)</f>
        <v>0</v>
      </c>
      <c r="U38" s="258" t="s">
        <v>361</v>
      </c>
      <c r="AD38" s="142">
        <f>IF($L$36=AD33,$N$38*AD34,0)</f>
        <v>0</v>
      </c>
      <c r="AE38" s="142">
        <f t="shared" ref="AE38:AM38" si="9">IF($L$36=AE33,$N$38*AE34,0)</f>
        <v>0</v>
      </c>
      <c r="AF38" s="142">
        <f t="shared" si="9"/>
        <v>0</v>
      </c>
      <c r="AG38" s="142">
        <f t="shared" si="9"/>
        <v>0</v>
      </c>
      <c r="AH38" s="142">
        <f t="shared" si="9"/>
        <v>0</v>
      </c>
      <c r="AI38" s="142">
        <f t="shared" si="9"/>
        <v>0</v>
      </c>
      <c r="AJ38" s="142">
        <f t="shared" si="9"/>
        <v>0</v>
      </c>
      <c r="AK38" s="142">
        <f t="shared" si="9"/>
        <v>0</v>
      </c>
      <c r="AL38" s="142">
        <f t="shared" si="9"/>
        <v>0</v>
      </c>
      <c r="AM38" s="142">
        <f t="shared" si="9"/>
        <v>0</v>
      </c>
      <c r="AN38" s="142">
        <f>IF($L$36=AN33,$N$38*AN34,0)</f>
        <v>0</v>
      </c>
      <c r="AO38" s="142">
        <f>IF($L$36=AO33,$N$38*AO34,0)</f>
        <v>0</v>
      </c>
    </row>
    <row r="39" spans="1:53" s="157" customFormat="1" ht="17.100000000000001" customHeight="1" x14ac:dyDescent="0.2">
      <c r="A39" s="1245" t="s">
        <v>39</v>
      </c>
      <c r="B39" s="1275" t="s">
        <v>528</v>
      </c>
      <c r="C39" s="1276"/>
      <c r="D39" s="2685" t="s">
        <v>685</v>
      </c>
      <c r="E39" s="2686"/>
      <c r="F39" s="2686"/>
      <c r="G39" s="2686"/>
      <c r="H39" s="265"/>
      <c r="I39" s="106" t="s">
        <v>33</v>
      </c>
      <c r="J39" s="2687" t="s">
        <v>685</v>
      </c>
      <c r="K39" s="2686"/>
      <c r="L39" s="2686"/>
      <c r="M39" s="2686"/>
      <c r="N39" s="265"/>
      <c r="O39" s="107" t="s">
        <v>33</v>
      </c>
      <c r="P39" s="2685" t="s">
        <v>685</v>
      </c>
      <c r="Q39" s="2686"/>
      <c r="R39" s="2686"/>
      <c r="S39" s="2686"/>
      <c r="T39" s="265"/>
      <c r="U39" s="108" t="s">
        <v>33</v>
      </c>
      <c r="AD39" s="142">
        <f>IF($R$33=AD33,$T$35*AD34,0)</f>
        <v>0</v>
      </c>
      <c r="AE39" s="142">
        <f t="shared" ref="AE39:AM39" si="10">IF($R$33=AE33,$T$35*AE34,0)</f>
        <v>0</v>
      </c>
      <c r="AF39" s="142">
        <f t="shared" si="10"/>
        <v>0</v>
      </c>
      <c r="AG39" s="142">
        <f t="shared" si="10"/>
        <v>0</v>
      </c>
      <c r="AH39" s="142">
        <f t="shared" si="10"/>
        <v>0</v>
      </c>
      <c r="AI39" s="142">
        <f t="shared" si="10"/>
        <v>0</v>
      </c>
      <c r="AJ39" s="142">
        <f t="shared" si="10"/>
        <v>0</v>
      </c>
      <c r="AK39" s="142">
        <f t="shared" si="10"/>
        <v>0</v>
      </c>
      <c r="AL39" s="142">
        <f t="shared" si="10"/>
        <v>0</v>
      </c>
      <c r="AM39" s="142">
        <f t="shared" si="10"/>
        <v>0</v>
      </c>
      <c r="AN39" s="142">
        <f>IF($R$33=AN33,$T$35*AN34,0)</f>
        <v>0</v>
      </c>
      <c r="AO39" s="142">
        <f>IF($R$33=AO33,$T$35*AO34,0)</f>
        <v>0</v>
      </c>
    </row>
    <row r="40" spans="1:53" ht="17.100000000000001" customHeight="1" thickBot="1" x14ac:dyDescent="0.25">
      <c r="A40" s="1246"/>
      <c r="B40" s="1277"/>
      <c r="C40" s="1278"/>
      <c r="D40" s="1295" t="s">
        <v>38</v>
      </c>
      <c r="E40" s="1295"/>
      <c r="F40" s="1296">
        <v>620</v>
      </c>
      <c r="G40" s="1296"/>
      <c r="H40" s="262"/>
      <c r="I40" s="109" t="s">
        <v>36</v>
      </c>
      <c r="J40" s="1297" t="s">
        <v>38</v>
      </c>
      <c r="K40" s="1295"/>
      <c r="L40" s="1296">
        <v>620</v>
      </c>
      <c r="M40" s="1296"/>
      <c r="N40" s="262"/>
      <c r="O40" s="110" t="s">
        <v>36</v>
      </c>
      <c r="P40" s="1295" t="s">
        <v>38</v>
      </c>
      <c r="Q40" s="1295"/>
      <c r="R40" s="1296">
        <v>620</v>
      </c>
      <c r="S40" s="1296"/>
      <c r="T40" s="262"/>
      <c r="U40" s="111" t="s">
        <v>36</v>
      </c>
      <c r="V40" s="99"/>
      <c r="W40" s="99"/>
      <c r="AD40" s="175">
        <f>IF($R$36=AD33,$T$38*AD34,0)</f>
        <v>0</v>
      </c>
      <c r="AE40" s="175">
        <f t="shared" ref="AE40:AM40" si="11">IF($R$36=AE33,$T$38*AE34,0)</f>
        <v>0</v>
      </c>
      <c r="AF40" s="175">
        <f t="shared" si="11"/>
        <v>0</v>
      </c>
      <c r="AG40" s="175">
        <f t="shared" si="11"/>
        <v>0</v>
      </c>
      <c r="AH40" s="175">
        <f t="shared" si="11"/>
        <v>0</v>
      </c>
      <c r="AI40" s="175">
        <f t="shared" si="11"/>
        <v>0</v>
      </c>
      <c r="AJ40" s="175">
        <f t="shared" si="11"/>
        <v>0</v>
      </c>
      <c r="AK40" s="175">
        <f t="shared" si="11"/>
        <v>0</v>
      </c>
      <c r="AL40" s="175">
        <f t="shared" si="11"/>
        <v>0</v>
      </c>
      <c r="AM40" s="175">
        <f t="shared" si="11"/>
        <v>0</v>
      </c>
      <c r="AN40" s="175">
        <f>IF($R$36=AN33,$T$38*AN34,0)</f>
        <v>0</v>
      </c>
      <c r="AO40" s="175">
        <f>IF($R$36=AO33,$T$38*AO34,0)</f>
        <v>0</v>
      </c>
    </row>
    <row r="41" spans="1:53" ht="16.899999999999999" customHeight="1" thickBot="1" x14ac:dyDescent="0.25">
      <c r="A41" s="1246"/>
      <c r="B41" s="1279"/>
      <c r="C41" s="1280"/>
      <c r="D41" s="1295" t="s">
        <v>12</v>
      </c>
      <c r="E41" s="1295"/>
      <c r="F41" s="1296">
        <v>850</v>
      </c>
      <c r="G41" s="1296"/>
      <c r="H41" s="267">
        <v>24</v>
      </c>
      <c r="I41" s="109" t="s">
        <v>36</v>
      </c>
      <c r="J41" s="1297" t="s">
        <v>12</v>
      </c>
      <c r="K41" s="1295"/>
      <c r="L41" s="1296">
        <v>850</v>
      </c>
      <c r="M41" s="1296"/>
      <c r="N41" s="263"/>
      <c r="O41" s="110" t="s">
        <v>36</v>
      </c>
      <c r="P41" s="1295" t="s">
        <v>12</v>
      </c>
      <c r="Q41" s="1295"/>
      <c r="R41" s="1296">
        <v>850</v>
      </c>
      <c r="S41" s="1296"/>
      <c r="T41" s="263"/>
      <c r="U41" s="111" t="s">
        <v>36</v>
      </c>
      <c r="V41" s="99"/>
      <c r="W41" s="99"/>
      <c r="Z41" s="112">
        <f>F40*H40</f>
        <v>0</v>
      </c>
      <c r="AA41" s="112">
        <f>L40*N40</f>
        <v>0</v>
      </c>
      <c r="AB41" s="113">
        <f>R40*T40</f>
        <v>0</v>
      </c>
      <c r="AC41" s="114">
        <f>SUM(Z41:AB41)</f>
        <v>0</v>
      </c>
      <c r="AD41" s="172">
        <f>SUM(AD35:AD40)</f>
        <v>16240</v>
      </c>
      <c r="AE41" s="172">
        <f t="shared" ref="AE41:AM41" si="12">SUM(AE35:AE40)</f>
        <v>0</v>
      </c>
      <c r="AF41" s="172">
        <f t="shared" si="12"/>
        <v>0</v>
      </c>
      <c r="AG41" s="172">
        <f t="shared" si="12"/>
        <v>0</v>
      </c>
      <c r="AH41" s="172">
        <f t="shared" si="12"/>
        <v>0</v>
      </c>
      <c r="AI41" s="172">
        <f t="shared" si="12"/>
        <v>0</v>
      </c>
      <c r="AJ41" s="172">
        <f t="shared" si="12"/>
        <v>0</v>
      </c>
      <c r="AK41" s="172">
        <f t="shared" si="12"/>
        <v>0</v>
      </c>
      <c r="AL41" s="172">
        <f t="shared" si="12"/>
        <v>0</v>
      </c>
      <c r="AM41" s="172">
        <f t="shared" si="12"/>
        <v>0</v>
      </c>
      <c r="AN41" s="172">
        <f>SUM(AN35:AN40)</f>
        <v>0</v>
      </c>
      <c r="AO41" s="172">
        <f>SUM(AO35:AO40)</f>
        <v>0</v>
      </c>
      <c r="AQ41" s="336">
        <f>SUM(AD41:AP41)</f>
        <v>16240</v>
      </c>
    </row>
    <row r="42" spans="1:53" ht="16.899999999999999" customHeight="1" thickBot="1" x14ac:dyDescent="0.25">
      <c r="A42" s="1246"/>
      <c r="B42" s="1279"/>
      <c r="C42" s="1280"/>
      <c r="D42" s="1306" t="s">
        <v>37</v>
      </c>
      <c r="E42" s="1306"/>
      <c r="F42" s="1305">
        <v>980</v>
      </c>
      <c r="G42" s="1305"/>
      <c r="H42" s="268">
        <v>4</v>
      </c>
      <c r="I42" s="115" t="s">
        <v>36</v>
      </c>
      <c r="J42" s="1313" t="s">
        <v>37</v>
      </c>
      <c r="K42" s="1306"/>
      <c r="L42" s="1305">
        <v>980</v>
      </c>
      <c r="M42" s="1305"/>
      <c r="N42" s="264"/>
      <c r="O42" s="116" t="s">
        <v>36</v>
      </c>
      <c r="P42" s="1306" t="s">
        <v>37</v>
      </c>
      <c r="Q42" s="1306"/>
      <c r="R42" s="1305">
        <v>980</v>
      </c>
      <c r="S42" s="1305"/>
      <c r="T42" s="264"/>
      <c r="U42" s="117" t="s">
        <v>36</v>
      </c>
      <c r="V42" s="99"/>
      <c r="W42" s="99"/>
      <c r="Z42" s="112">
        <f>F41*H41</f>
        <v>20400</v>
      </c>
      <c r="AA42" s="112">
        <f>L41*N41</f>
        <v>0</v>
      </c>
      <c r="AB42" s="113">
        <f>R41*T41</f>
        <v>0</v>
      </c>
      <c r="AC42" s="114">
        <f>SUM(Z42:AB42)</f>
        <v>20400</v>
      </c>
    </row>
    <row r="43" spans="1:53" ht="20.100000000000001" customHeight="1" thickBot="1" x14ac:dyDescent="0.3">
      <c r="A43" s="1246"/>
      <c r="B43" s="1440" t="s">
        <v>369</v>
      </c>
      <c r="C43" s="1441"/>
      <c r="D43" s="1274" t="s">
        <v>63</v>
      </c>
      <c r="E43" s="1274"/>
      <c r="F43" s="1272"/>
      <c r="G43" s="1272"/>
      <c r="H43" s="1272"/>
      <c r="I43" s="173" t="s">
        <v>16</v>
      </c>
      <c r="J43" s="1273" t="s">
        <v>63</v>
      </c>
      <c r="K43" s="1274"/>
      <c r="L43" s="1272"/>
      <c r="M43" s="1272"/>
      <c r="N43" s="1272"/>
      <c r="O43" s="174" t="s">
        <v>16</v>
      </c>
      <c r="P43" s="1274" t="s">
        <v>63</v>
      </c>
      <c r="Q43" s="1274"/>
      <c r="R43" s="1272"/>
      <c r="S43" s="1272"/>
      <c r="T43" s="1272"/>
      <c r="U43" s="156" t="s">
        <v>16</v>
      </c>
      <c r="Z43" s="112">
        <f>F42*H42</f>
        <v>3920</v>
      </c>
      <c r="AA43" s="112">
        <f>L42*N42</f>
        <v>0</v>
      </c>
      <c r="AB43" s="113">
        <f>R42*T42</f>
        <v>0</v>
      </c>
      <c r="AC43" s="114">
        <f>SUM(Z43:AB43)</f>
        <v>3920</v>
      </c>
    </row>
    <row r="44" spans="1:53" ht="17.100000000000001" customHeight="1" x14ac:dyDescent="0.15">
      <c r="A44" s="1246"/>
      <c r="B44" s="1438" t="s">
        <v>383</v>
      </c>
      <c r="C44" s="1439"/>
      <c r="D44" s="159"/>
      <c r="E44" s="177" t="s">
        <v>65</v>
      </c>
      <c r="F44" s="178"/>
      <c r="G44" s="162" t="s">
        <v>272</v>
      </c>
      <c r="H44" s="1235" t="s">
        <v>67</v>
      </c>
      <c r="I44" s="1235"/>
      <c r="J44" s="163"/>
      <c r="K44" s="177" t="s">
        <v>65</v>
      </c>
      <c r="L44" s="161"/>
      <c r="M44" s="162" t="s">
        <v>272</v>
      </c>
      <c r="N44" s="1235" t="s">
        <v>67</v>
      </c>
      <c r="O44" s="1235"/>
      <c r="P44" s="163"/>
      <c r="Q44" s="177" t="s">
        <v>65</v>
      </c>
      <c r="R44" s="161"/>
      <c r="S44" s="162" t="s">
        <v>272</v>
      </c>
      <c r="T44" s="1235" t="s">
        <v>67</v>
      </c>
      <c r="U44" s="1304"/>
      <c r="AC44" s="140" t="s">
        <v>75</v>
      </c>
    </row>
    <row r="45" spans="1:53" ht="17.100000000000001" customHeight="1" thickBot="1" x14ac:dyDescent="0.25">
      <c r="A45" s="1246"/>
      <c r="B45" s="1438"/>
      <c r="C45" s="1439"/>
      <c r="D45" s="165"/>
      <c r="E45" s="179" t="s">
        <v>65</v>
      </c>
      <c r="F45" s="180"/>
      <c r="G45" s="168" t="s">
        <v>272</v>
      </c>
      <c r="H45" s="169">
        <f>(D44*F44)+(D45*F45)</f>
        <v>0</v>
      </c>
      <c r="I45" s="170" t="s">
        <v>361</v>
      </c>
      <c r="J45" s="171"/>
      <c r="K45" s="179" t="s">
        <v>65</v>
      </c>
      <c r="L45" s="167"/>
      <c r="M45" s="168" t="s">
        <v>272</v>
      </c>
      <c r="N45" s="169">
        <f>(J44*L44)+(J45*L45)</f>
        <v>0</v>
      </c>
      <c r="O45" s="170" t="s">
        <v>361</v>
      </c>
      <c r="P45" s="171"/>
      <c r="Q45" s="179" t="s">
        <v>65</v>
      </c>
      <c r="R45" s="167"/>
      <c r="S45" s="168" t="s">
        <v>272</v>
      </c>
      <c r="T45" s="169">
        <f>(P44*R44)+(P45*R45)</f>
        <v>0</v>
      </c>
      <c r="U45" s="258" t="s">
        <v>361</v>
      </c>
      <c r="AC45" s="141">
        <v>370</v>
      </c>
      <c r="AF45" s="99"/>
    </row>
    <row r="46" spans="1:53" ht="20.100000000000001" customHeight="1" thickBot="1" x14ac:dyDescent="0.2">
      <c r="A46" s="1246"/>
      <c r="B46" s="1438" t="s">
        <v>368</v>
      </c>
      <c r="C46" s="1439"/>
      <c r="D46" s="1274" t="s">
        <v>63</v>
      </c>
      <c r="E46" s="1274"/>
      <c r="F46" s="1272"/>
      <c r="G46" s="1272"/>
      <c r="H46" s="1272"/>
      <c r="I46" s="173" t="s">
        <v>16</v>
      </c>
      <c r="J46" s="1273" t="s">
        <v>63</v>
      </c>
      <c r="K46" s="1274"/>
      <c r="L46" s="1272"/>
      <c r="M46" s="1272"/>
      <c r="N46" s="1272"/>
      <c r="O46" s="174" t="s">
        <v>16</v>
      </c>
      <c r="P46" s="1274" t="s">
        <v>63</v>
      </c>
      <c r="Q46" s="1274"/>
      <c r="R46" s="1272"/>
      <c r="S46" s="1272"/>
      <c r="T46" s="1272"/>
      <c r="U46" s="156" t="s">
        <v>16</v>
      </c>
      <c r="AC46" s="172"/>
      <c r="AD46" s="158" t="s">
        <v>103</v>
      </c>
      <c r="AE46" s="158" t="s">
        <v>104</v>
      </c>
      <c r="AF46" s="158" t="s">
        <v>105</v>
      </c>
      <c r="AG46" s="158" t="s">
        <v>106</v>
      </c>
      <c r="AH46" s="158" t="s">
        <v>529</v>
      </c>
      <c r="AI46" s="158" t="s">
        <v>530</v>
      </c>
      <c r="AJ46" s="158" t="s">
        <v>107</v>
      </c>
      <c r="AK46" s="158" t="s">
        <v>108</v>
      </c>
      <c r="AL46" s="158" t="s">
        <v>109</v>
      </c>
      <c r="AM46" s="158" t="s">
        <v>287</v>
      </c>
      <c r="AN46" s="158" t="s">
        <v>532</v>
      </c>
      <c r="AO46" s="158" t="s">
        <v>531</v>
      </c>
    </row>
    <row r="47" spans="1:53" ht="17.100000000000001" customHeight="1" x14ac:dyDescent="0.15">
      <c r="A47" s="1246"/>
      <c r="B47" s="1438"/>
      <c r="C47" s="1439"/>
      <c r="D47" s="159"/>
      <c r="E47" s="177" t="s">
        <v>65</v>
      </c>
      <c r="F47" s="178"/>
      <c r="G47" s="162" t="s">
        <v>272</v>
      </c>
      <c r="H47" s="1235" t="s">
        <v>67</v>
      </c>
      <c r="I47" s="1235"/>
      <c r="J47" s="163"/>
      <c r="K47" s="177" t="s">
        <v>65</v>
      </c>
      <c r="L47" s="161"/>
      <c r="M47" s="162" t="s">
        <v>272</v>
      </c>
      <c r="N47" s="1235" t="s">
        <v>67</v>
      </c>
      <c r="O47" s="1235"/>
      <c r="P47" s="163"/>
      <c r="Q47" s="177" t="s">
        <v>65</v>
      </c>
      <c r="R47" s="161"/>
      <c r="S47" s="162" t="s">
        <v>272</v>
      </c>
      <c r="T47" s="1235" t="s">
        <v>67</v>
      </c>
      <c r="U47" s="1304"/>
      <c r="W47" s="181" t="s">
        <v>92</v>
      </c>
      <c r="Z47" s="85" t="s">
        <v>681</v>
      </c>
      <c r="AD47" s="158">
        <v>580</v>
      </c>
      <c r="AE47" s="158">
        <v>630</v>
      </c>
      <c r="AF47" s="158">
        <v>630</v>
      </c>
      <c r="AG47" s="158">
        <v>680</v>
      </c>
      <c r="AH47" s="158">
        <v>690</v>
      </c>
      <c r="AI47" s="158">
        <v>740</v>
      </c>
      <c r="AJ47" s="158">
        <v>490</v>
      </c>
      <c r="AK47" s="158">
        <v>540</v>
      </c>
      <c r="AL47" s="158">
        <v>580</v>
      </c>
      <c r="AM47" s="158">
        <v>580</v>
      </c>
      <c r="AN47" s="158">
        <v>1100</v>
      </c>
      <c r="AO47" s="158">
        <v>2800</v>
      </c>
    </row>
    <row r="48" spans="1:53" ht="17.100000000000001" customHeight="1" x14ac:dyDescent="0.2">
      <c r="A48" s="1246"/>
      <c r="B48" s="274"/>
      <c r="C48" s="275"/>
      <c r="D48" s="159"/>
      <c r="E48" s="177" t="s">
        <v>65</v>
      </c>
      <c r="F48" s="178"/>
      <c r="G48" s="162" t="s">
        <v>272</v>
      </c>
      <c r="H48" s="276">
        <f>(D47*F47)+(D48*F48)</f>
        <v>0</v>
      </c>
      <c r="I48" s="277" t="s">
        <v>361</v>
      </c>
      <c r="J48" s="163"/>
      <c r="K48" s="177" t="s">
        <v>65</v>
      </c>
      <c r="L48" s="161"/>
      <c r="M48" s="162" t="s">
        <v>272</v>
      </c>
      <c r="N48" s="276">
        <f>(J47*L47)+(J48*L48)</f>
        <v>0</v>
      </c>
      <c r="O48" s="277" t="s">
        <v>361</v>
      </c>
      <c r="P48" s="163"/>
      <c r="Q48" s="177" t="s">
        <v>65</v>
      </c>
      <c r="R48" s="161"/>
      <c r="S48" s="162" t="s">
        <v>272</v>
      </c>
      <c r="T48" s="276">
        <f>(P47*R47)+(P48*R48)</f>
        <v>0</v>
      </c>
      <c r="U48" s="278" t="s">
        <v>361</v>
      </c>
      <c r="W48" s="182" t="s">
        <v>93</v>
      </c>
      <c r="X48" s="183">
        <f>AC14+AC15+AC16+AC26+AC27+AC28+AC41+AC42+AC43</f>
        <v>24320</v>
      </c>
      <c r="Y48" s="182" t="s">
        <v>61</v>
      </c>
      <c r="Z48" s="85" t="s">
        <v>678</v>
      </c>
      <c r="AD48" s="142">
        <f>IF($F$43=AD46,$H$45*AD47,0)</f>
        <v>0</v>
      </c>
      <c r="AE48" s="142">
        <f t="shared" ref="AE48:AM48" si="13">IF($F$43=AE46,$H$45*AE47,0)</f>
        <v>0</v>
      </c>
      <c r="AF48" s="142">
        <f t="shared" si="13"/>
        <v>0</v>
      </c>
      <c r="AG48" s="142">
        <f t="shared" si="13"/>
        <v>0</v>
      </c>
      <c r="AH48" s="142">
        <f t="shared" si="13"/>
        <v>0</v>
      </c>
      <c r="AI48" s="142">
        <f t="shared" si="13"/>
        <v>0</v>
      </c>
      <c r="AJ48" s="142">
        <f t="shared" si="13"/>
        <v>0</v>
      </c>
      <c r="AK48" s="142">
        <f t="shared" si="13"/>
        <v>0</v>
      </c>
      <c r="AL48" s="142">
        <f t="shared" si="13"/>
        <v>0</v>
      </c>
      <c r="AM48" s="142">
        <f t="shared" si="13"/>
        <v>0</v>
      </c>
      <c r="AN48" s="142">
        <f>IF($F$43=AN46,$H$45*AN47,0)</f>
        <v>0</v>
      </c>
      <c r="AO48" s="142">
        <f>IF($F$43=AO46,$H$45*AO47,0)</f>
        <v>0</v>
      </c>
    </row>
    <row r="49" spans="1:45" ht="16.899999999999999" customHeight="1" thickBot="1" x14ac:dyDescent="0.2">
      <c r="A49" s="1247"/>
      <c r="B49" s="1260" t="s">
        <v>274</v>
      </c>
      <c r="C49" s="1261"/>
      <c r="D49" s="279"/>
      <c r="E49" s="1262" t="s">
        <v>275</v>
      </c>
      <c r="F49" s="1262"/>
      <c r="G49" s="1262"/>
      <c r="H49" s="1262"/>
      <c r="I49" s="1263"/>
      <c r="J49" s="134"/>
      <c r="K49" s="1262" t="s">
        <v>275</v>
      </c>
      <c r="L49" s="1262"/>
      <c r="M49" s="1262"/>
      <c r="N49" s="1262"/>
      <c r="O49" s="1263"/>
      <c r="P49" s="134"/>
      <c r="Q49" s="1262" t="s">
        <v>275</v>
      </c>
      <c r="R49" s="1262"/>
      <c r="S49" s="1262"/>
      <c r="T49" s="1262"/>
      <c r="U49" s="1314"/>
      <c r="W49" s="184" t="s">
        <v>94</v>
      </c>
      <c r="X49" s="185">
        <f>AC17+AK29+AK30+AK31+AK32</f>
        <v>14000</v>
      </c>
      <c r="Y49" s="184" t="s">
        <v>61</v>
      </c>
      <c r="Z49" s="85" t="s">
        <v>679</v>
      </c>
      <c r="AD49" s="142">
        <f>IF($F$46=AD46,$H$48*AD47,0)</f>
        <v>0</v>
      </c>
      <c r="AE49" s="142">
        <f t="shared" ref="AE49:AM49" si="14">IF($F$46=AE46,$H$48*AE47,0)</f>
        <v>0</v>
      </c>
      <c r="AF49" s="142">
        <f t="shared" si="14"/>
        <v>0</v>
      </c>
      <c r="AG49" s="142">
        <f t="shared" si="14"/>
        <v>0</v>
      </c>
      <c r="AH49" s="142">
        <f t="shared" si="14"/>
        <v>0</v>
      </c>
      <c r="AI49" s="142">
        <f t="shared" si="14"/>
        <v>0</v>
      </c>
      <c r="AJ49" s="142">
        <f t="shared" si="14"/>
        <v>0</v>
      </c>
      <c r="AK49" s="142">
        <f t="shared" si="14"/>
        <v>0</v>
      </c>
      <c r="AL49" s="142">
        <f t="shared" si="14"/>
        <v>0</v>
      </c>
      <c r="AM49" s="142">
        <f t="shared" si="14"/>
        <v>0</v>
      </c>
      <c r="AN49" s="142">
        <f>IF($F$46=AN46,$H$48*AN47,0)</f>
        <v>0</v>
      </c>
      <c r="AO49" s="142">
        <f>IF($F$46=AO46,$H$48*AO47,0)</f>
        <v>0</v>
      </c>
    </row>
    <row r="50" spans="1:45" ht="24.75" customHeight="1" thickBot="1" x14ac:dyDescent="0.2">
      <c r="A50" s="1406" t="s">
        <v>677</v>
      </c>
      <c r="B50" s="1407"/>
      <c r="C50" s="1408"/>
      <c r="D50" s="2681" t="s">
        <v>786</v>
      </c>
      <c r="E50" s="2681"/>
      <c r="F50" s="2681"/>
      <c r="G50" s="2681"/>
      <c r="H50" s="2681"/>
      <c r="I50" s="2681"/>
      <c r="J50" s="2682" t="s">
        <v>676</v>
      </c>
      <c r="K50" s="2681"/>
      <c r="L50" s="2681"/>
      <c r="M50" s="2681"/>
      <c r="N50" s="2681"/>
      <c r="O50" s="2683"/>
      <c r="P50" s="2681" t="s">
        <v>784</v>
      </c>
      <c r="Q50" s="2681"/>
      <c r="R50" s="2681"/>
      <c r="S50" s="2681"/>
      <c r="T50" s="2681"/>
      <c r="U50" s="2684"/>
      <c r="W50" s="184" t="s">
        <v>95</v>
      </c>
      <c r="X50" s="185">
        <f>AC35+AC46+AQ41+AQ54</f>
        <v>16240</v>
      </c>
      <c r="Y50" s="184" t="s">
        <v>61</v>
      </c>
      <c r="Z50" s="85" t="s">
        <v>680</v>
      </c>
      <c r="AD50" s="142">
        <f>IF($L$43=AD46,$N$45*AD47,0)</f>
        <v>0</v>
      </c>
      <c r="AE50" s="142">
        <f t="shared" ref="AE50:AM50" si="15">IF($L$43=AE46,$N$45*AE47,0)</f>
        <v>0</v>
      </c>
      <c r="AF50" s="142">
        <f t="shared" si="15"/>
        <v>0</v>
      </c>
      <c r="AG50" s="142">
        <f t="shared" si="15"/>
        <v>0</v>
      </c>
      <c r="AH50" s="142">
        <f t="shared" si="15"/>
        <v>0</v>
      </c>
      <c r="AI50" s="142">
        <f t="shared" si="15"/>
        <v>0</v>
      </c>
      <c r="AJ50" s="142">
        <f t="shared" si="15"/>
        <v>0</v>
      </c>
      <c r="AK50" s="142">
        <f t="shared" si="15"/>
        <v>0</v>
      </c>
      <c r="AL50" s="142">
        <f t="shared" si="15"/>
        <v>0</v>
      </c>
      <c r="AM50" s="142">
        <f t="shared" si="15"/>
        <v>0</v>
      </c>
      <c r="AN50" s="142">
        <f>IF($L$43=AN46,$N$45*AN47,0)</f>
        <v>0</v>
      </c>
      <c r="AO50" s="142">
        <f>IF($L$43=AO46,$N$45*AO47,0)</f>
        <v>0</v>
      </c>
    </row>
    <row r="51" spans="1:45" ht="16.899999999999999" customHeight="1" thickBot="1" x14ac:dyDescent="0.2">
      <c r="A51" s="196"/>
      <c r="B51" s="196"/>
      <c r="C51" s="196"/>
      <c r="D51" s="196"/>
      <c r="E51" s="196"/>
      <c r="F51" s="196"/>
      <c r="G51" s="196"/>
      <c r="H51" s="196"/>
      <c r="I51" s="196"/>
      <c r="J51" s="196"/>
      <c r="K51" s="196"/>
      <c r="L51" s="196"/>
      <c r="M51" s="196"/>
      <c r="N51" s="196"/>
      <c r="O51" s="196"/>
      <c r="P51" s="196"/>
      <c r="Q51" s="196"/>
      <c r="R51" s="196"/>
      <c r="S51" s="196"/>
      <c r="T51" s="196"/>
      <c r="U51" s="196"/>
      <c r="W51" s="188" t="s">
        <v>67</v>
      </c>
      <c r="X51" s="189">
        <f>SUM(X48:X50)</f>
        <v>54560</v>
      </c>
      <c r="Y51" s="190" t="s">
        <v>61</v>
      </c>
      <c r="AD51" s="142">
        <f>IF($L$46=AD46,$N$48*AD47,0)</f>
        <v>0</v>
      </c>
      <c r="AE51" s="142">
        <f t="shared" ref="AE51:AM51" si="16">IF($L$46=AE46,$N$48*AE47,0)</f>
        <v>0</v>
      </c>
      <c r="AF51" s="142">
        <f t="shared" si="16"/>
        <v>0</v>
      </c>
      <c r="AG51" s="142">
        <f t="shared" si="16"/>
        <v>0</v>
      </c>
      <c r="AH51" s="142">
        <f t="shared" si="16"/>
        <v>0</v>
      </c>
      <c r="AI51" s="142">
        <f t="shared" si="16"/>
        <v>0</v>
      </c>
      <c r="AJ51" s="142">
        <f t="shared" si="16"/>
        <v>0</v>
      </c>
      <c r="AK51" s="142">
        <f t="shared" si="16"/>
        <v>0</v>
      </c>
      <c r="AL51" s="142">
        <f t="shared" si="16"/>
        <v>0</v>
      </c>
      <c r="AM51" s="142">
        <f t="shared" si="16"/>
        <v>0</v>
      </c>
      <c r="AN51" s="142">
        <f>IF($L$46=AN46,$N$48*AN47,0)</f>
        <v>0</v>
      </c>
      <c r="AO51" s="142">
        <f>IF($L$46=AO46,$N$48*AO47,0)</f>
        <v>0</v>
      </c>
    </row>
    <row r="52" spans="1:45" ht="26.25" customHeight="1" thickTop="1" thickBot="1" x14ac:dyDescent="0.2">
      <c r="A52" s="1269" t="s">
        <v>288</v>
      </c>
      <c r="B52" s="1270"/>
      <c r="C52" s="1271"/>
      <c r="D52" s="1404" t="str">
        <f>D5</f>
        <v>諫早市立白木峰小学校</v>
      </c>
      <c r="E52" s="1405"/>
      <c r="F52" s="1405"/>
      <c r="G52" s="1405"/>
      <c r="H52" s="1405"/>
      <c r="I52" s="1405"/>
      <c r="J52" s="1405"/>
      <c r="K52" s="1405"/>
      <c r="L52" s="1405"/>
      <c r="M52" s="1264" t="s">
        <v>301</v>
      </c>
      <c r="N52" s="1265"/>
      <c r="O52" s="1265"/>
      <c r="P52" s="1257" t="str">
        <f>D6</f>
        <v>山根　薪</v>
      </c>
      <c r="Q52" s="1258"/>
      <c r="R52" s="1258"/>
      <c r="S52" s="1258"/>
      <c r="T52" s="1258"/>
      <c r="U52" s="1259"/>
      <c r="W52" s="191"/>
      <c r="X52" s="192"/>
      <c r="Y52" s="99"/>
      <c r="AD52" s="142">
        <f>IF($R$43=AD46,$T$45*AD47,0)</f>
        <v>0</v>
      </c>
      <c r="AE52" s="142">
        <f t="shared" ref="AE52:AM52" si="17">IF($R$43=AE46,$T$45*AE47,0)</f>
        <v>0</v>
      </c>
      <c r="AF52" s="142">
        <f t="shared" si="17"/>
        <v>0</v>
      </c>
      <c r="AG52" s="142">
        <f t="shared" si="17"/>
        <v>0</v>
      </c>
      <c r="AH52" s="142">
        <f t="shared" si="17"/>
        <v>0</v>
      </c>
      <c r="AI52" s="142">
        <f t="shared" si="17"/>
        <v>0</v>
      </c>
      <c r="AJ52" s="142">
        <f t="shared" si="17"/>
        <v>0</v>
      </c>
      <c r="AK52" s="142">
        <f t="shared" si="17"/>
        <v>0</v>
      </c>
      <c r="AL52" s="142">
        <f t="shared" si="17"/>
        <v>0</v>
      </c>
      <c r="AM52" s="142">
        <f t="shared" si="17"/>
        <v>0</v>
      </c>
      <c r="AN52" s="142">
        <f>IF($R$43=AN46,$T$45*AN47,0)</f>
        <v>0</v>
      </c>
      <c r="AO52" s="142">
        <f>IF($R$43=AO46,$T$45*AO47,0)</f>
        <v>0</v>
      </c>
    </row>
    <row r="53" spans="1:45" ht="17.100000000000001" customHeight="1" thickBot="1" x14ac:dyDescent="0.2">
      <c r="Z53" s="112"/>
      <c r="AA53" s="193" t="s">
        <v>96</v>
      </c>
      <c r="AD53" s="175">
        <f>IF($R$46=AD46,$T$48*AD47,0)</f>
        <v>0</v>
      </c>
      <c r="AE53" s="175">
        <f t="shared" ref="AE53:AM53" si="18">IF($R$46=AE46,$T$48*AE47,0)</f>
        <v>0</v>
      </c>
      <c r="AF53" s="175">
        <f t="shared" si="18"/>
        <v>0</v>
      </c>
      <c r="AG53" s="175">
        <f t="shared" si="18"/>
        <v>0</v>
      </c>
      <c r="AH53" s="175">
        <f t="shared" si="18"/>
        <v>0</v>
      </c>
      <c r="AI53" s="175">
        <f t="shared" si="18"/>
        <v>0</v>
      </c>
      <c r="AJ53" s="175">
        <f t="shared" si="18"/>
        <v>0</v>
      </c>
      <c r="AK53" s="175">
        <f t="shared" si="18"/>
        <v>0</v>
      </c>
      <c r="AL53" s="175">
        <f t="shared" si="18"/>
        <v>0</v>
      </c>
      <c r="AM53" s="175">
        <f t="shared" si="18"/>
        <v>0</v>
      </c>
      <c r="AN53" s="175">
        <f>IF($R$46=AN46,$T$48*AN47,0)</f>
        <v>0</v>
      </c>
      <c r="AO53" s="175">
        <f>IF($R$46=AO46,$T$48*AO47,0)</f>
        <v>0</v>
      </c>
    </row>
    <row r="54" spans="1:45" s="194" customFormat="1" ht="17.100000000000001" customHeight="1" thickBot="1" x14ac:dyDescent="0.3">
      <c r="A54" s="100" t="s">
        <v>533</v>
      </c>
      <c r="B54" s="85"/>
      <c r="C54" s="85"/>
      <c r="D54" s="85"/>
      <c r="E54" s="85"/>
      <c r="F54" s="85"/>
      <c r="G54" s="85"/>
      <c r="H54" s="85"/>
      <c r="I54" s="85"/>
      <c r="J54" s="85"/>
      <c r="K54" s="85"/>
      <c r="L54" s="85"/>
      <c r="M54" s="85"/>
      <c r="N54" s="85"/>
      <c r="O54" s="85"/>
      <c r="P54" s="85"/>
      <c r="Q54" s="85"/>
      <c r="R54" s="85"/>
      <c r="S54" s="85"/>
      <c r="T54" s="85"/>
      <c r="U54" s="85"/>
      <c r="AD54" s="172">
        <f>SUM(AD48:AD53)</f>
        <v>0</v>
      </c>
      <c r="AE54" s="172">
        <f t="shared" ref="AE54:AM54" si="19">SUM(AE48:AE53)</f>
        <v>0</v>
      </c>
      <c r="AF54" s="172">
        <f t="shared" si="19"/>
        <v>0</v>
      </c>
      <c r="AG54" s="172">
        <f t="shared" si="19"/>
        <v>0</v>
      </c>
      <c r="AH54" s="172">
        <f t="shared" si="19"/>
        <v>0</v>
      </c>
      <c r="AI54" s="172">
        <f t="shared" si="19"/>
        <v>0</v>
      </c>
      <c r="AJ54" s="172">
        <f t="shared" si="19"/>
        <v>0</v>
      </c>
      <c r="AK54" s="172">
        <f t="shared" si="19"/>
        <v>0</v>
      </c>
      <c r="AL54" s="172">
        <f t="shared" si="19"/>
        <v>0</v>
      </c>
      <c r="AM54" s="172">
        <f t="shared" si="19"/>
        <v>0</v>
      </c>
      <c r="AN54" s="172">
        <f>SUM(AN48:AN53)</f>
        <v>0</v>
      </c>
      <c r="AO54" s="172">
        <f>SUM(AO48:AO53)</f>
        <v>0</v>
      </c>
      <c r="AQ54" s="337">
        <f>SUM(AD54:AP54)</f>
        <v>0</v>
      </c>
    </row>
    <row r="55" spans="1:45" ht="20.100000000000001" customHeight="1" thickBot="1" x14ac:dyDescent="0.2">
      <c r="A55" s="1264" t="s">
        <v>295</v>
      </c>
      <c r="B55" s="1265"/>
      <c r="C55" s="1266"/>
      <c r="D55" s="1322"/>
      <c r="E55" s="1267"/>
      <c r="F55" s="1267"/>
      <c r="G55" s="1267"/>
      <c r="H55" s="1267"/>
      <c r="I55" s="1267"/>
      <c r="J55" s="1322"/>
      <c r="K55" s="1267"/>
      <c r="L55" s="1267"/>
      <c r="M55" s="1267"/>
      <c r="N55" s="1267"/>
      <c r="O55" s="1323"/>
      <c r="P55" s="1267"/>
      <c r="Q55" s="1267"/>
      <c r="R55" s="1267"/>
      <c r="S55" s="1267"/>
      <c r="T55" s="1267"/>
      <c r="U55" s="1268"/>
      <c r="AD55" s="195"/>
      <c r="AE55" s="195"/>
      <c r="AF55" s="195"/>
      <c r="AG55" s="195"/>
      <c r="AH55" s="195"/>
      <c r="AI55" s="195"/>
      <c r="AJ55" s="195"/>
      <c r="AK55" s="195"/>
      <c r="AL55" s="195"/>
      <c r="AM55" s="195"/>
      <c r="AN55" s="195"/>
      <c r="AO55" s="195"/>
      <c r="AP55" s="195"/>
      <c r="AQ55" s="195"/>
      <c r="AR55" s="195"/>
      <c r="AS55" s="195"/>
    </row>
    <row r="56" spans="1:45" ht="20.100000000000001" customHeight="1" x14ac:dyDescent="0.15">
      <c r="A56" s="1245" t="s">
        <v>276</v>
      </c>
      <c r="B56" s="1253" t="s">
        <v>536</v>
      </c>
      <c r="C56" s="1254"/>
      <c r="D56" s="1274" t="s">
        <v>63</v>
      </c>
      <c r="E56" s="1274"/>
      <c r="F56" s="1272"/>
      <c r="G56" s="1272"/>
      <c r="H56" s="1272"/>
      <c r="I56" s="210" t="s">
        <v>16</v>
      </c>
      <c r="J56" s="1317" t="s">
        <v>63</v>
      </c>
      <c r="K56" s="1318"/>
      <c r="L56" s="1319"/>
      <c r="M56" s="1319"/>
      <c r="N56" s="1319"/>
      <c r="O56" s="211" t="s">
        <v>16</v>
      </c>
      <c r="P56" s="1320" t="s">
        <v>63</v>
      </c>
      <c r="Q56" s="1320"/>
      <c r="R56" s="1272"/>
      <c r="S56" s="1272"/>
      <c r="T56" s="1272"/>
      <c r="U56" s="212" t="s">
        <v>16</v>
      </c>
      <c r="W56" s="1432" t="s">
        <v>367</v>
      </c>
      <c r="X56" s="1433"/>
    </row>
    <row r="57" spans="1:45" ht="20.100000000000001" customHeight="1" x14ac:dyDescent="0.15">
      <c r="A57" s="1246"/>
      <c r="B57" s="1255"/>
      <c r="C57" s="1256"/>
      <c r="D57" s="159"/>
      <c r="E57" s="148" t="s">
        <v>65</v>
      </c>
      <c r="F57" s="213"/>
      <c r="G57" s="214" t="s">
        <v>272</v>
      </c>
      <c r="H57" s="1252" t="s">
        <v>67</v>
      </c>
      <c r="I57" s="1252"/>
      <c r="J57" s="215"/>
      <c r="K57" s="216" t="s">
        <v>65</v>
      </c>
      <c r="L57" s="213"/>
      <c r="M57" s="214" t="s">
        <v>66</v>
      </c>
      <c r="N57" s="1252" t="s">
        <v>67</v>
      </c>
      <c r="O57" s="1315"/>
      <c r="P57" s="217"/>
      <c r="Q57" s="216" t="s">
        <v>65</v>
      </c>
      <c r="R57" s="213"/>
      <c r="S57" s="214" t="s">
        <v>66</v>
      </c>
      <c r="T57" s="1252" t="s">
        <v>67</v>
      </c>
      <c r="U57" s="1316"/>
      <c r="W57" s="1434"/>
      <c r="X57" s="1435"/>
      <c r="AD57" s="194"/>
      <c r="AE57" s="194"/>
      <c r="AF57" s="194"/>
      <c r="AG57" s="194"/>
      <c r="AH57" s="194"/>
      <c r="AI57" s="194"/>
      <c r="AJ57" s="194"/>
      <c r="AK57" s="194"/>
      <c r="AL57" s="194"/>
      <c r="AM57" s="194"/>
      <c r="AN57" s="194"/>
      <c r="AO57" s="194"/>
      <c r="AP57" s="194"/>
      <c r="AQ57" s="194"/>
      <c r="AR57" s="194"/>
      <c r="AS57" s="194"/>
    </row>
    <row r="58" spans="1:45" ht="20.100000000000001" customHeight="1" x14ac:dyDescent="0.2">
      <c r="A58" s="1246"/>
      <c r="B58" s="1255"/>
      <c r="C58" s="1256"/>
      <c r="D58" s="165"/>
      <c r="E58" s="218" t="s">
        <v>65</v>
      </c>
      <c r="F58" s="219"/>
      <c r="G58" s="220" t="s">
        <v>272</v>
      </c>
      <c r="H58" s="221">
        <f>(D57*F57)+(D58*F58)</f>
        <v>0</v>
      </c>
      <c r="I58" s="222" t="s">
        <v>33</v>
      </c>
      <c r="J58" s="223"/>
      <c r="K58" s="224" t="s">
        <v>65</v>
      </c>
      <c r="L58" s="219"/>
      <c r="M58" s="220" t="s">
        <v>66</v>
      </c>
      <c r="N58" s="221">
        <f>(J57*L57)+(J58*L58)</f>
        <v>0</v>
      </c>
      <c r="O58" s="225" t="s">
        <v>33</v>
      </c>
      <c r="P58" s="221"/>
      <c r="Q58" s="224" t="s">
        <v>65</v>
      </c>
      <c r="R58" s="219"/>
      <c r="S58" s="220" t="s">
        <v>66</v>
      </c>
      <c r="T58" s="221">
        <f>(P57*R57)+(P58*R58)</f>
        <v>0</v>
      </c>
      <c r="U58" s="226" t="s">
        <v>33</v>
      </c>
      <c r="W58" s="1434"/>
      <c r="X58" s="1435"/>
    </row>
    <row r="59" spans="1:45" ht="20.100000000000001" customHeight="1" thickBot="1" x14ac:dyDescent="0.2">
      <c r="A59" s="1246"/>
      <c r="B59" s="1255"/>
      <c r="C59" s="1256"/>
      <c r="D59" s="1274" t="s">
        <v>63</v>
      </c>
      <c r="E59" s="1274"/>
      <c r="F59" s="1272"/>
      <c r="G59" s="1272"/>
      <c r="H59" s="1272"/>
      <c r="I59" s="210" t="s">
        <v>16</v>
      </c>
      <c r="J59" s="1321" t="s">
        <v>63</v>
      </c>
      <c r="K59" s="1320"/>
      <c r="L59" s="1272"/>
      <c r="M59" s="1272"/>
      <c r="N59" s="1272"/>
      <c r="O59" s="227" t="s">
        <v>16</v>
      </c>
      <c r="P59" s="1320" t="s">
        <v>63</v>
      </c>
      <c r="Q59" s="1320"/>
      <c r="R59" s="1272"/>
      <c r="S59" s="1272"/>
      <c r="T59" s="1272"/>
      <c r="U59" s="212" t="s">
        <v>16</v>
      </c>
      <c r="W59" s="1436"/>
      <c r="X59" s="1437"/>
    </row>
    <row r="60" spans="1:45" ht="20.100000000000001" customHeight="1" thickBot="1" x14ac:dyDescent="0.2">
      <c r="A60" s="1246"/>
      <c r="B60" s="1248" t="s">
        <v>400</v>
      </c>
      <c r="C60" s="1249"/>
      <c r="D60" s="159"/>
      <c r="E60" s="148" t="s">
        <v>65</v>
      </c>
      <c r="F60" s="213"/>
      <c r="G60" s="214" t="s">
        <v>272</v>
      </c>
      <c r="H60" s="1252" t="s">
        <v>67</v>
      </c>
      <c r="I60" s="1252"/>
      <c r="J60" s="215"/>
      <c r="K60" s="216" t="s">
        <v>65</v>
      </c>
      <c r="L60" s="213"/>
      <c r="M60" s="214" t="s">
        <v>66</v>
      </c>
      <c r="N60" s="1252" t="s">
        <v>67</v>
      </c>
      <c r="O60" s="1315"/>
      <c r="P60" s="217"/>
      <c r="Q60" s="216" t="s">
        <v>65</v>
      </c>
      <c r="R60" s="213"/>
      <c r="S60" s="214" t="s">
        <v>66</v>
      </c>
      <c r="T60" s="1252" t="s">
        <v>67</v>
      </c>
      <c r="U60" s="1316"/>
      <c r="AE60" s="112" t="e">
        <f>#REF!*#REF!</f>
        <v>#REF!</v>
      </c>
      <c r="AF60" s="112" t="e">
        <f>#REF!*#REF!</f>
        <v>#REF!</v>
      </c>
      <c r="AG60" s="112" t="e">
        <f>#REF!*#REF!</f>
        <v>#REF!</v>
      </c>
      <c r="AH60" s="114" t="e">
        <f>SUM(AE60:AG60)</f>
        <v>#REF!</v>
      </c>
    </row>
    <row r="61" spans="1:45" ht="20.100000000000001" customHeight="1" thickBot="1" x14ac:dyDescent="0.25">
      <c r="A61" s="1247"/>
      <c r="B61" s="1250"/>
      <c r="C61" s="1251"/>
      <c r="D61" s="548"/>
      <c r="E61" s="549" t="s">
        <v>65</v>
      </c>
      <c r="F61" s="550"/>
      <c r="G61" s="551" t="s">
        <v>272</v>
      </c>
      <c r="H61" s="552">
        <f>(D60*F60)+(D61*F61)</f>
        <v>0</v>
      </c>
      <c r="I61" s="553" t="s">
        <v>33</v>
      </c>
      <c r="J61" s="548"/>
      <c r="K61" s="549" t="s">
        <v>65</v>
      </c>
      <c r="L61" s="550"/>
      <c r="M61" s="551" t="s">
        <v>66</v>
      </c>
      <c r="N61" s="552">
        <f>(J60*L60)+(J61*L61)</f>
        <v>0</v>
      </c>
      <c r="O61" s="554" t="s">
        <v>33</v>
      </c>
      <c r="P61" s="555"/>
      <c r="Q61" s="549" t="s">
        <v>65</v>
      </c>
      <c r="R61" s="550"/>
      <c r="S61" s="551" t="s">
        <v>66</v>
      </c>
      <c r="T61" s="552">
        <f>(P60*R60)+(P61*R61)</f>
        <v>0</v>
      </c>
      <c r="U61" s="556" t="s">
        <v>33</v>
      </c>
      <c r="W61" s="228" t="s">
        <v>282</v>
      </c>
      <c r="X61" s="99"/>
      <c r="Y61" s="99"/>
      <c r="AD61" s="158" t="s">
        <v>75</v>
      </c>
      <c r="AE61" s="158" t="s">
        <v>97</v>
      </c>
      <c r="AF61" s="158" t="s">
        <v>98</v>
      </c>
    </row>
    <row r="62" spans="1:45" ht="20.100000000000001" customHeight="1" thickBot="1" x14ac:dyDescent="0.2">
      <c r="W62" s="182" t="s">
        <v>95</v>
      </c>
      <c r="X62" s="183">
        <f>AD63+AE69+AF69</f>
        <v>0</v>
      </c>
      <c r="Y62" s="182" t="s">
        <v>61</v>
      </c>
      <c r="AD62" s="164">
        <v>370</v>
      </c>
      <c r="AE62" s="158">
        <v>480</v>
      </c>
      <c r="AF62" s="158">
        <v>440</v>
      </c>
    </row>
    <row r="63" spans="1:45" ht="15.75" thickBot="1" x14ac:dyDescent="0.25">
      <c r="A63" s="1236" t="s">
        <v>682</v>
      </c>
      <c r="B63" s="1236"/>
      <c r="C63" s="1236"/>
      <c r="D63" s="1236"/>
      <c r="E63" s="1236"/>
      <c r="F63" s="1236"/>
      <c r="G63" s="1236"/>
      <c r="H63" s="1236"/>
      <c r="I63" s="1236"/>
      <c r="J63" s="1236"/>
      <c r="K63" s="1236"/>
      <c r="L63" s="1236"/>
      <c r="M63" s="1236"/>
      <c r="N63" s="1236"/>
      <c r="O63" s="1236"/>
      <c r="P63" s="1236"/>
      <c r="Q63" s="1236"/>
      <c r="R63" s="1236"/>
      <c r="S63" s="1236"/>
      <c r="T63" s="1236"/>
      <c r="U63" s="1236"/>
      <c r="W63" s="188" t="s">
        <v>67</v>
      </c>
      <c r="X63" s="189">
        <f>SUM(X62:X62)</f>
        <v>0</v>
      </c>
      <c r="Y63" s="190" t="s">
        <v>61</v>
      </c>
      <c r="Z63" s="112" t="e">
        <f>#REF!*#REF!</f>
        <v>#REF!</v>
      </c>
      <c r="AA63" s="112" t="e">
        <f>#REF!*#REF!</f>
        <v>#REF!</v>
      </c>
      <c r="AB63" s="113" t="e">
        <f>#REF!*#REF!</f>
        <v>#REF!</v>
      </c>
      <c r="AC63" s="114" t="e">
        <f>SUM(Z63:AB63)</f>
        <v>#REF!</v>
      </c>
      <c r="AD63" s="208"/>
      <c r="AE63" s="209">
        <f>IF($F$56=AE61,$H$58*AE62,0)</f>
        <v>0</v>
      </c>
      <c r="AF63" s="209">
        <f>IF($F$56=AF61,$H$58*AF62,0)</f>
        <v>0</v>
      </c>
    </row>
    <row r="64" spans="1:45" ht="20.100000000000001" customHeight="1" thickTop="1" thickBot="1" x14ac:dyDescent="0.2">
      <c r="A64" s="2680" t="s">
        <v>43</v>
      </c>
      <c r="B64" s="2680"/>
      <c r="C64" s="2680"/>
      <c r="D64" s="2680"/>
      <c r="E64" s="2680"/>
      <c r="F64" s="2680"/>
      <c r="G64" s="2680"/>
      <c r="H64" s="2680"/>
      <c r="I64" s="2680"/>
      <c r="J64" s="2680"/>
      <c r="K64" s="2680"/>
      <c r="L64" s="2680"/>
      <c r="M64" s="2680"/>
      <c r="N64" s="2680"/>
      <c r="O64" s="2680"/>
      <c r="P64" s="2680"/>
      <c r="Q64" s="2680"/>
      <c r="R64" s="2680"/>
      <c r="S64" s="2680"/>
      <c r="T64" s="2680"/>
      <c r="U64" s="2680"/>
      <c r="AE64" s="142">
        <f>IF($F$59=AE61,$H$61*AE62,0)</f>
        <v>0</v>
      </c>
      <c r="AF64" s="142">
        <f>IF($F$59=AF61,$H$61*AF62,0)</f>
        <v>0</v>
      </c>
    </row>
    <row r="65" spans="1:46" ht="20.100000000000001" customHeight="1" thickBot="1" x14ac:dyDescent="0.2">
      <c r="A65" s="468">
        <v>1</v>
      </c>
      <c r="B65" s="1240" t="s">
        <v>371</v>
      </c>
      <c r="C65" s="1241"/>
      <c r="D65" s="1241"/>
      <c r="E65" s="1241"/>
      <c r="F65" s="1241"/>
      <c r="G65" s="1241"/>
      <c r="H65" s="1241"/>
      <c r="I65" s="1241"/>
      <c r="J65" s="1241"/>
      <c r="K65" s="1241"/>
      <c r="L65" s="1241"/>
      <c r="M65" s="1241"/>
      <c r="N65" s="1241"/>
      <c r="O65" s="1241"/>
      <c r="P65" s="1241"/>
      <c r="Q65" s="1241"/>
      <c r="R65" s="1241"/>
      <c r="S65" s="1242"/>
      <c r="T65" s="2678"/>
      <c r="U65" s="2679"/>
      <c r="AE65" s="142">
        <f>IF($L$56=AE61,$N$58*AE62,0)</f>
        <v>0</v>
      </c>
      <c r="AF65" s="142">
        <f>IF($L$56=AF61,$N$58*AF62,0)</f>
        <v>0</v>
      </c>
    </row>
    <row r="66" spans="1:46" ht="20.100000000000001" customHeight="1" thickBot="1" x14ac:dyDescent="0.2">
      <c r="A66" s="468">
        <v>2</v>
      </c>
      <c r="B66" s="1240" t="s">
        <v>372</v>
      </c>
      <c r="C66" s="1241"/>
      <c r="D66" s="1241"/>
      <c r="E66" s="1241"/>
      <c r="F66" s="1241"/>
      <c r="G66" s="1241"/>
      <c r="H66" s="1241"/>
      <c r="I66" s="1241"/>
      <c r="J66" s="1241"/>
      <c r="K66" s="1241"/>
      <c r="L66" s="1241"/>
      <c r="M66" s="1241"/>
      <c r="N66" s="1241"/>
      <c r="O66" s="1241"/>
      <c r="P66" s="1241"/>
      <c r="Q66" s="1241"/>
      <c r="R66" s="1241"/>
      <c r="S66" s="1242"/>
      <c r="T66" s="2678"/>
      <c r="U66" s="2679"/>
      <c r="AE66" s="142">
        <f>IF($L$59=AE61,$N$61*AE62,0)</f>
        <v>0</v>
      </c>
      <c r="AF66" s="142">
        <f>IF($L$59=AF61,$N$61*AF62,0)</f>
        <v>0</v>
      </c>
    </row>
    <row r="67" spans="1:46" ht="20.100000000000001" customHeight="1" thickBot="1" x14ac:dyDescent="0.2">
      <c r="A67" s="468">
        <v>3</v>
      </c>
      <c r="B67" s="1240" t="s">
        <v>373</v>
      </c>
      <c r="C67" s="1241"/>
      <c r="D67" s="1241"/>
      <c r="E67" s="1241"/>
      <c r="F67" s="1241"/>
      <c r="G67" s="1241"/>
      <c r="H67" s="1241"/>
      <c r="I67" s="1241"/>
      <c r="J67" s="1241"/>
      <c r="K67" s="1241"/>
      <c r="L67" s="1241"/>
      <c r="M67" s="1241"/>
      <c r="N67" s="1241"/>
      <c r="O67" s="1241"/>
      <c r="P67" s="1241"/>
      <c r="Q67" s="1241"/>
      <c r="R67" s="1241"/>
      <c r="S67" s="1242"/>
      <c r="T67" s="2678"/>
      <c r="U67" s="2679"/>
      <c r="AE67" s="142">
        <f>IF($R$56=AE61,$T$58*AE62,0)</f>
        <v>0</v>
      </c>
      <c r="AF67" s="142">
        <f>IF($R$56=AF61,$T$58*AF62,0)</f>
        <v>0</v>
      </c>
    </row>
    <row r="68" spans="1:46" ht="20.100000000000001" customHeight="1" thickBot="1" x14ac:dyDescent="0.2">
      <c r="A68" s="468">
        <v>4</v>
      </c>
      <c r="B68" s="1240" t="s">
        <v>398</v>
      </c>
      <c r="C68" s="1241"/>
      <c r="D68" s="1241"/>
      <c r="E68" s="1241"/>
      <c r="F68" s="1241"/>
      <c r="G68" s="1241"/>
      <c r="H68" s="1241"/>
      <c r="I68" s="1241"/>
      <c r="J68" s="1241"/>
      <c r="K68" s="1241"/>
      <c r="L68" s="1241"/>
      <c r="M68" s="1241"/>
      <c r="N68" s="1241"/>
      <c r="O68" s="1241"/>
      <c r="P68" s="1241"/>
      <c r="Q68" s="1241"/>
      <c r="R68" s="1241"/>
      <c r="S68" s="1242"/>
      <c r="T68" s="2678"/>
      <c r="U68" s="2679"/>
      <c r="AE68" s="175">
        <f>IF($R$59=AE61,$T$61*AE62,0)</f>
        <v>0</v>
      </c>
      <c r="AF68" s="175">
        <f>IF($R$59=AF61,$T$61*AF62,0)</f>
        <v>0</v>
      </c>
    </row>
    <row r="69" spans="1:46" ht="20.100000000000001" customHeight="1" thickBot="1" x14ac:dyDescent="0.2">
      <c r="A69" s="1418" t="s">
        <v>42</v>
      </c>
      <c r="B69" s="1418"/>
      <c r="C69" s="1418"/>
      <c r="D69" s="1418"/>
      <c r="E69" s="1418"/>
      <c r="F69" s="1418"/>
      <c r="G69" s="1418"/>
      <c r="H69" s="1418"/>
      <c r="I69" s="1418"/>
      <c r="J69" s="1418"/>
      <c r="K69" s="1418"/>
      <c r="L69" s="1418"/>
      <c r="M69" s="1418"/>
      <c r="N69" s="1418"/>
      <c r="O69" s="1418"/>
      <c r="P69" s="1418"/>
      <c r="Q69" s="1418"/>
      <c r="R69" s="1418"/>
      <c r="S69" s="1418"/>
      <c r="T69" s="1418"/>
      <c r="U69" s="1418"/>
      <c r="AE69" s="172">
        <f>SUM(AE63:AE68)</f>
        <v>0</v>
      </c>
      <c r="AF69" s="172">
        <f>SUM(AF63:AF68)</f>
        <v>0</v>
      </c>
      <c r="AG69" s="176"/>
    </row>
    <row r="70" spans="1:46" ht="20.100000000000001" customHeight="1" x14ac:dyDescent="0.15">
      <c r="A70" s="485"/>
      <c r="B70" s="485"/>
      <c r="C70" s="485"/>
      <c r="D70" s="485"/>
      <c r="E70" s="485"/>
      <c r="F70" s="485"/>
      <c r="G70" s="485"/>
      <c r="H70" s="485"/>
      <c r="I70" s="485"/>
      <c r="J70" s="485"/>
      <c r="K70" s="485"/>
      <c r="L70" s="485"/>
      <c r="M70" s="485"/>
      <c r="N70" s="485"/>
      <c r="O70" s="485"/>
      <c r="P70" s="485"/>
      <c r="Q70" s="485"/>
      <c r="R70" s="485"/>
      <c r="S70" s="485"/>
      <c r="T70" s="485"/>
      <c r="U70" s="485"/>
    </row>
    <row r="71" spans="1:46" ht="19.899999999999999" customHeight="1" thickBot="1" x14ac:dyDescent="0.35">
      <c r="A71" s="1208" t="s">
        <v>422</v>
      </c>
      <c r="B71" s="1208"/>
      <c r="C71" s="1208"/>
      <c r="D71" s="197"/>
      <c r="E71" s="197"/>
      <c r="F71" s="197"/>
      <c r="G71" s="197"/>
      <c r="H71" s="197"/>
      <c r="I71" s="197"/>
      <c r="J71" s="197"/>
      <c r="K71" s="197"/>
      <c r="L71" s="197"/>
      <c r="M71" s="197"/>
      <c r="N71" s="197"/>
      <c r="O71" s="197"/>
      <c r="P71" s="197"/>
      <c r="Q71" s="197"/>
      <c r="R71" s="197"/>
      <c r="S71" s="197"/>
      <c r="T71" s="197"/>
      <c r="U71" s="197"/>
    </row>
    <row r="72" spans="1:46" ht="19.899999999999999" customHeight="1" x14ac:dyDescent="0.15">
      <c r="A72" s="1209" t="s">
        <v>73</v>
      </c>
      <c r="B72" s="1210"/>
      <c r="C72" s="1210"/>
      <c r="D72" s="1210"/>
      <c r="E72" s="1210"/>
      <c r="F72" s="1210" t="s">
        <v>85</v>
      </c>
      <c r="G72" s="1210"/>
      <c r="H72" s="1210"/>
      <c r="I72" s="1210"/>
      <c r="J72" s="1210"/>
      <c r="K72" s="1229" t="s">
        <v>74</v>
      </c>
      <c r="L72" s="1230"/>
      <c r="M72" s="1230"/>
      <c r="N72" s="1230"/>
      <c r="O72" s="1231"/>
      <c r="P72" s="1213" t="s">
        <v>70</v>
      </c>
      <c r="Q72" s="1214"/>
      <c r="R72" s="1217" t="s">
        <v>71</v>
      </c>
      <c r="S72" s="1218"/>
      <c r="T72" s="1134" t="s">
        <v>72</v>
      </c>
      <c r="U72" s="1135"/>
    </row>
    <row r="73" spans="1:46" ht="20.100000000000001" customHeight="1" thickBot="1" x14ac:dyDescent="0.2">
      <c r="A73" s="1211"/>
      <c r="B73" s="1212"/>
      <c r="C73" s="1212"/>
      <c r="D73" s="1212"/>
      <c r="E73" s="1212"/>
      <c r="F73" s="1212"/>
      <c r="G73" s="1212"/>
      <c r="H73" s="1212"/>
      <c r="I73" s="1212"/>
      <c r="J73" s="1212"/>
      <c r="K73" s="1232"/>
      <c r="L73" s="1233"/>
      <c r="M73" s="1233"/>
      <c r="N73" s="1233"/>
      <c r="O73" s="1234"/>
      <c r="P73" s="1215"/>
      <c r="Q73" s="1216"/>
      <c r="R73" s="1219"/>
      <c r="S73" s="1220"/>
      <c r="T73" s="1136"/>
      <c r="U73" s="1137"/>
      <c r="V73" s="102"/>
    </row>
    <row r="74" spans="1:46" x14ac:dyDescent="0.25">
      <c r="A74" s="2668" t="s">
        <v>266</v>
      </c>
      <c r="B74" s="2669"/>
      <c r="C74" s="2669"/>
      <c r="D74" s="2669"/>
      <c r="E74" s="2669"/>
      <c r="F74" s="2672" t="s">
        <v>278</v>
      </c>
      <c r="G74" s="2672"/>
      <c r="H74" s="2672"/>
      <c r="I74" s="2672"/>
      <c r="J74" s="2672"/>
      <c r="K74" s="2673" t="s">
        <v>280</v>
      </c>
      <c r="L74" s="2674"/>
      <c r="M74" s="2674"/>
      <c r="N74" s="2674"/>
      <c r="O74" s="2675"/>
      <c r="P74" s="2676">
        <v>3100</v>
      </c>
      <c r="Q74" s="2677"/>
      <c r="R74" s="1147"/>
      <c r="S74" s="1148"/>
      <c r="T74" s="2665"/>
      <c r="U74" s="2666"/>
      <c r="V74" s="198"/>
    </row>
    <row r="75" spans="1:46" x14ac:dyDescent="0.15">
      <c r="A75" s="2657"/>
      <c r="B75" s="2658"/>
      <c r="C75" s="2658"/>
      <c r="D75" s="2658"/>
      <c r="E75" s="2658"/>
      <c r="F75" s="2641" t="s">
        <v>279</v>
      </c>
      <c r="G75" s="2641"/>
      <c r="H75" s="2641"/>
      <c r="I75" s="2641"/>
      <c r="J75" s="2641"/>
      <c r="K75" s="2642" t="s">
        <v>289</v>
      </c>
      <c r="L75" s="2643"/>
      <c r="M75" s="2643"/>
      <c r="N75" s="2643"/>
      <c r="O75" s="2644"/>
      <c r="P75" s="2607">
        <v>1030</v>
      </c>
      <c r="Q75" s="2608"/>
      <c r="R75" s="1152"/>
      <c r="S75" s="1153"/>
      <c r="T75" s="2665"/>
      <c r="U75" s="2666"/>
      <c r="V75" s="90"/>
    </row>
    <row r="76" spans="1:46" ht="18" customHeight="1" x14ac:dyDescent="0.15">
      <c r="A76" s="2657"/>
      <c r="B76" s="2658"/>
      <c r="C76" s="2658"/>
      <c r="D76" s="2658"/>
      <c r="E76" s="2658"/>
      <c r="F76" s="2667" t="s">
        <v>290</v>
      </c>
      <c r="G76" s="2667"/>
      <c r="H76" s="2667"/>
      <c r="I76" s="2667"/>
      <c r="J76" s="2667"/>
      <c r="K76" s="2642" t="s">
        <v>267</v>
      </c>
      <c r="L76" s="2643"/>
      <c r="M76" s="2643"/>
      <c r="N76" s="2643"/>
      <c r="O76" s="2644"/>
      <c r="P76" s="2607">
        <v>400</v>
      </c>
      <c r="Q76" s="2608"/>
      <c r="R76" s="1152"/>
      <c r="S76" s="1153"/>
      <c r="T76" s="2665"/>
      <c r="U76" s="2666"/>
      <c r="V76" s="90"/>
    </row>
    <row r="77" spans="1:46" ht="18" customHeight="1" x14ac:dyDescent="0.15">
      <c r="A77" s="2657"/>
      <c r="B77" s="2658"/>
      <c r="C77" s="2658"/>
      <c r="D77" s="2658"/>
      <c r="E77" s="2658"/>
      <c r="F77" s="2641" t="s">
        <v>76</v>
      </c>
      <c r="G77" s="2641"/>
      <c r="H77" s="2641"/>
      <c r="I77" s="2641"/>
      <c r="J77" s="2641"/>
      <c r="K77" s="2642" t="s">
        <v>399</v>
      </c>
      <c r="L77" s="2643"/>
      <c r="M77" s="2643"/>
      <c r="N77" s="2643"/>
      <c r="O77" s="2644"/>
      <c r="P77" s="2607">
        <v>100</v>
      </c>
      <c r="Q77" s="2608"/>
      <c r="R77" s="1152"/>
      <c r="S77" s="1153"/>
      <c r="T77" s="2665"/>
      <c r="U77" s="2666"/>
      <c r="V77" s="199"/>
      <c r="W77" s="197"/>
      <c r="X77" s="197"/>
      <c r="Y77" s="197"/>
    </row>
    <row r="78" spans="1:46" s="61" customFormat="1" ht="18" customHeight="1" x14ac:dyDescent="0.25">
      <c r="A78" s="2670"/>
      <c r="B78" s="2671"/>
      <c r="C78" s="2671"/>
      <c r="D78" s="2671"/>
      <c r="E78" s="2671"/>
      <c r="F78" s="2627" t="s">
        <v>77</v>
      </c>
      <c r="G78" s="2627"/>
      <c r="H78" s="2627"/>
      <c r="I78" s="2627"/>
      <c r="J78" s="2627"/>
      <c r="K78" s="2654" t="s">
        <v>420</v>
      </c>
      <c r="L78" s="2655"/>
      <c r="M78" s="2655"/>
      <c r="N78" s="2655"/>
      <c r="O78" s="2656"/>
      <c r="P78" s="2614">
        <v>150</v>
      </c>
      <c r="Q78" s="2615"/>
      <c r="R78" s="1147"/>
      <c r="S78" s="1148"/>
      <c r="T78" s="2665"/>
      <c r="U78" s="2666"/>
      <c r="V78" s="199"/>
      <c r="W78" s="198"/>
      <c r="X78" s="198"/>
      <c r="Y78" s="198"/>
      <c r="Z78" s="197"/>
      <c r="AA78" s="197"/>
      <c r="AB78" s="197"/>
      <c r="AC78" s="197"/>
      <c r="AD78" s="197"/>
      <c r="AE78" s="85"/>
      <c r="AF78" s="85"/>
      <c r="AG78" s="85"/>
      <c r="AH78" s="85"/>
      <c r="AI78" s="85"/>
      <c r="AJ78" s="85"/>
      <c r="AK78" s="85"/>
      <c r="AL78" s="85"/>
      <c r="AM78" s="85"/>
      <c r="AN78" s="85"/>
      <c r="AO78" s="85"/>
      <c r="AP78" s="85"/>
      <c r="AQ78" s="85"/>
      <c r="AR78" s="85"/>
      <c r="AS78" s="85"/>
      <c r="AT78" s="85"/>
    </row>
    <row r="79" spans="1:46" s="198" customFormat="1" ht="18" customHeight="1" x14ac:dyDescent="0.25">
      <c r="A79" s="2657" t="s">
        <v>30</v>
      </c>
      <c r="B79" s="2658"/>
      <c r="C79" s="2658"/>
      <c r="D79" s="2658"/>
      <c r="E79" s="2658"/>
      <c r="F79" s="2659" t="s">
        <v>78</v>
      </c>
      <c r="G79" s="2659"/>
      <c r="H79" s="2659"/>
      <c r="I79" s="2659"/>
      <c r="J79" s="2659"/>
      <c r="K79" s="2660" t="s">
        <v>281</v>
      </c>
      <c r="L79" s="2661"/>
      <c r="M79" s="2661"/>
      <c r="N79" s="2661"/>
      <c r="O79" s="2662"/>
      <c r="P79" s="2663">
        <v>730</v>
      </c>
      <c r="Q79" s="2664"/>
      <c r="R79" s="1206"/>
      <c r="S79" s="1207"/>
      <c r="T79" s="2639"/>
      <c r="U79" s="2640"/>
      <c r="V79" s="199"/>
      <c r="W79" s="90"/>
      <c r="X79" s="90"/>
      <c r="Y79" s="90"/>
      <c r="AE79" s="85"/>
      <c r="AF79" s="85"/>
      <c r="AG79" s="85"/>
      <c r="AH79" s="85"/>
      <c r="AI79" s="85"/>
      <c r="AJ79" s="85"/>
      <c r="AK79" s="85"/>
      <c r="AL79" s="85"/>
      <c r="AM79" s="85"/>
      <c r="AN79" s="85"/>
      <c r="AO79" s="85"/>
      <c r="AP79" s="85"/>
      <c r="AQ79" s="85"/>
      <c r="AR79" s="85"/>
      <c r="AS79" s="85"/>
      <c r="AT79" s="85"/>
    </row>
    <row r="80" spans="1:46" s="90" customFormat="1" ht="18" customHeight="1" x14ac:dyDescent="0.15">
      <c r="A80" s="2657"/>
      <c r="B80" s="2658"/>
      <c r="C80" s="2658"/>
      <c r="D80" s="2658"/>
      <c r="E80" s="2658"/>
      <c r="F80" s="2641" t="s">
        <v>79</v>
      </c>
      <c r="G80" s="2641"/>
      <c r="H80" s="2641"/>
      <c r="I80" s="2641"/>
      <c r="J80" s="2641"/>
      <c r="K80" s="2642" t="s">
        <v>80</v>
      </c>
      <c r="L80" s="2643"/>
      <c r="M80" s="2643"/>
      <c r="N80" s="2643"/>
      <c r="O80" s="2644"/>
      <c r="P80" s="2607">
        <v>370</v>
      </c>
      <c r="Q80" s="2608"/>
      <c r="R80" s="1152"/>
      <c r="S80" s="1153"/>
      <c r="T80" s="1154"/>
      <c r="U80" s="1155"/>
      <c r="V80" s="199"/>
      <c r="AE80" s="85"/>
      <c r="AF80" s="85"/>
      <c r="AG80" s="85"/>
      <c r="AH80" s="85"/>
      <c r="AI80" s="85"/>
      <c r="AJ80" s="85"/>
      <c r="AK80" s="85"/>
      <c r="AL80" s="85"/>
      <c r="AM80" s="85"/>
      <c r="AN80" s="85"/>
      <c r="AO80" s="85"/>
      <c r="AP80" s="85"/>
      <c r="AQ80" s="85"/>
      <c r="AR80" s="85"/>
      <c r="AS80" s="85"/>
      <c r="AT80" s="85"/>
    </row>
    <row r="81" spans="1:46" s="90" customFormat="1" ht="18" customHeight="1" x14ac:dyDescent="0.15">
      <c r="A81" s="2657"/>
      <c r="B81" s="2658"/>
      <c r="C81" s="2658"/>
      <c r="D81" s="2658"/>
      <c r="E81" s="2658"/>
      <c r="F81" s="2622" t="s">
        <v>277</v>
      </c>
      <c r="G81" s="2622"/>
      <c r="H81" s="2622"/>
      <c r="I81" s="2622"/>
      <c r="J81" s="2622"/>
      <c r="K81" s="2647" t="s">
        <v>81</v>
      </c>
      <c r="L81" s="2648"/>
      <c r="M81" s="2648"/>
      <c r="N81" s="2648"/>
      <c r="O81" s="2649"/>
      <c r="P81" s="2650">
        <v>160</v>
      </c>
      <c r="Q81" s="2651"/>
      <c r="R81" s="1176"/>
      <c r="S81" s="1177"/>
      <c r="T81" s="2652"/>
      <c r="U81" s="2653"/>
      <c r="V81" s="199"/>
      <c r="W81" s="199"/>
      <c r="X81" s="199"/>
      <c r="Y81" s="199"/>
      <c r="AE81" s="197"/>
      <c r="AF81" s="197"/>
      <c r="AG81" s="197"/>
      <c r="AH81" s="197"/>
      <c r="AI81" s="197"/>
      <c r="AJ81" s="200"/>
      <c r="AK81" s="61"/>
      <c r="AL81" s="61"/>
      <c r="AM81" s="61"/>
      <c r="AN81" s="61"/>
      <c r="AO81" s="61"/>
      <c r="AP81" s="61"/>
      <c r="AQ81" s="61"/>
      <c r="AR81" s="61"/>
      <c r="AS81" s="61"/>
      <c r="AT81" s="61"/>
    </row>
    <row r="82" spans="1:46" s="199" customFormat="1" ht="18" customHeight="1" x14ac:dyDescent="0.25">
      <c r="A82" s="2621" t="s">
        <v>82</v>
      </c>
      <c r="B82" s="2622"/>
      <c r="C82" s="2622"/>
      <c r="D82" s="2622"/>
      <c r="E82" s="2622"/>
      <c r="F82" s="2627" t="s">
        <v>32</v>
      </c>
      <c r="G82" s="2627"/>
      <c r="H82" s="2627"/>
      <c r="I82" s="2627"/>
      <c r="J82" s="2627"/>
      <c r="K82" s="2628" t="s">
        <v>544</v>
      </c>
      <c r="L82" s="2629"/>
      <c r="M82" s="2629"/>
      <c r="N82" s="2629"/>
      <c r="O82" s="2630"/>
      <c r="P82" s="2614">
        <v>130</v>
      </c>
      <c r="Q82" s="2615"/>
      <c r="R82" s="1147"/>
      <c r="S82" s="1148"/>
      <c r="T82" s="2637"/>
      <c r="U82" s="2638"/>
      <c r="V82" s="201"/>
      <c r="AE82" s="198"/>
      <c r="AF82" s="198"/>
      <c r="AG82" s="198"/>
      <c r="AH82" s="198"/>
      <c r="AI82" s="198"/>
      <c r="AJ82" s="198"/>
      <c r="AK82" s="198"/>
      <c r="AL82" s="198"/>
      <c r="AM82" s="198"/>
      <c r="AN82" s="198"/>
      <c r="AO82" s="198"/>
      <c r="AP82" s="198"/>
      <c r="AQ82" s="198"/>
      <c r="AR82" s="198"/>
      <c r="AS82" s="198"/>
      <c r="AT82" s="198"/>
    </row>
    <row r="83" spans="1:46" s="199" customFormat="1" ht="18" customHeight="1" x14ac:dyDescent="0.15">
      <c r="A83" s="2623"/>
      <c r="B83" s="2624"/>
      <c r="C83" s="2624"/>
      <c r="D83" s="2624"/>
      <c r="E83" s="2624"/>
      <c r="F83" s="2641" t="s">
        <v>83</v>
      </c>
      <c r="G83" s="2641"/>
      <c r="H83" s="2641"/>
      <c r="I83" s="2641"/>
      <c r="J83" s="2641"/>
      <c r="K83" s="2631"/>
      <c r="L83" s="2632"/>
      <c r="M83" s="2632"/>
      <c r="N83" s="2632"/>
      <c r="O83" s="2633"/>
      <c r="P83" s="2607">
        <v>130</v>
      </c>
      <c r="Q83" s="2608"/>
      <c r="R83" s="1152"/>
      <c r="S83" s="1153"/>
      <c r="T83" s="1154"/>
      <c r="U83" s="1155"/>
      <c r="V83" s="201"/>
      <c r="AE83" s="90"/>
      <c r="AF83" s="90"/>
      <c r="AG83" s="90"/>
      <c r="AH83" s="90"/>
      <c r="AI83" s="90"/>
      <c r="AJ83" s="90"/>
      <c r="AK83" s="90"/>
      <c r="AL83" s="90"/>
      <c r="AM83" s="90"/>
      <c r="AN83" s="90"/>
      <c r="AO83" s="90"/>
      <c r="AP83" s="90"/>
      <c r="AQ83" s="90"/>
      <c r="AR83" s="90"/>
      <c r="AS83" s="90"/>
      <c r="AT83" s="90"/>
    </row>
    <row r="84" spans="1:46" s="199" customFormat="1" ht="18" customHeight="1" x14ac:dyDescent="0.15">
      <c r="A84" s="2623"/>
      <c r="B84" s="2624"/>
      <c r="C84" s="2624"/>
      <c r="D84" s="2624"/>
      <c r="E84" s="2624"/>
      <c r="F84" s="2641" t="s">
        <v>31</v>
      </c>
      <c r="G84" s="2641"/>
      <c r="H84" s="2641"/>
      <c r="I84" s="2641"/>
      <c r="J84" s="2641"/>
      <c r="K84" s="2631"/>
      <c r="L84" s="2632"/>
      <c r="M84" s="2632"/>
      <c r="N84" s="2632"/>
      <c r="O84" s="2633"/>
      <c r="P84" s="2607">
        <v>30</v>
      </c>
      <c r="Q84" s="2608"/>
      <c r="R84" s="1152"/>
      <c r="S84" s="1153"/>
      <c r="T84" s="2645">
        <v>27</v>
      </c>
      <c r="U84" s="2646"/>
      <c r="V84" s="85"/>
      <c r="AE84" s="90"/>
      <c r="AF84" s="90"/>
      <c r="AG84" s="90"/>
      <c r="AH84" s="90"/>
      <c r="AI84" s="90"/>
      <c r="AJ84" s="90"/>
      <c r="AK84" s="90"/>
      <c r="AL84" s="90"/>
      <c r="AM84" s="90"/>
      <c r="AN84" s="90"/>
      <c r="AO84" s="90"/>
      <c r="AP84" s="90"/>
      <c r="AQ84" s="90"/>
      <c r="AR84" s="90"/>
      <c r="AS84" s="90"/>
      <c r="AT84" s="90"/>
    </row>
    <row r="85" spans="1:46" s="199" customFormat="1" ht="18" customHeight="1" x14ac:dyDescent="0.15">
      <c r="A85" s="2623"/>
      <c r="B85" s="2624"/>
      <c r="C85" s="2624"/>
      <c r="D85" s="2624"/>
      <c r="E85" s="2624"/>
      <c r="F85" s="2606" t="s">
        <v>84</v>
      </c>
      <c r="G85" s="2606"/>
      <c r="H85" s="2606"/>
      <c r="I85" s="2606"/>
      <c r="J85" s="2606"/>
      <c r="K85" s="2634"/>
      <c r="L85" s="2635"/>
      <c r="M85" s="2635"/>
      <c r="N85" s="2635"/>
      <c r="O85" s="2636"/>
      <c r="P85" s="2607">
        <v>50</v>
      </c>
      <c r="Q85" s="2608"/>
      <c r="R85" s="1152"/>
      <c r="S85" s="1153"/>
      <c r="T85" s="1154"/>
      <c r="U85" s="1155"/>
      <c r="V85" s="85"/>
    </row>
    <row r="86" spans="1:46" s="199" customFormat="1" ht="18" customHeight="1" x14ac:dyDescent="0.15">
      <c r="A86" s="2623"/>
      <c r="B86" s="2624"/>
      <c r="C86" s="2624"/>
      <c r="D86" s="2624"/>
      <c r="E86" s="2624"/>
      <c r="F86" s="2609" t="s">
        <v>254</v>
      </c>
      <c r="G86" s="2609"/>
      <c r="H86" s="2609"/>
      <c r="I86" s="2609"/>
      <c r="J86" s="2609"/>
      <c r="K86" s="2611" t="s">
        <v>263</v>
      </c>
      <c r="L86" s="2612"/>
      <c r="M86" s="2612"/>
      <c r="N86" s="2612"/>
      <c r="O86" s="2613"/>
      <c r="P86" s="2614">
        <v>300</v>
      </c>
      <c r="Q86" s="2615"/>
      <c r="R86" s="1152"/>
      <c r="S86" s="1153"/>
      <c r="T86" s="1154"/>
      <c r="U86" s="1155"/>
      <c r="V86" s="85"/>
      <c r="W86" s="203" t="s">
        <v>291</v>
      </c>
    </row>
    <row r="87" spans="1:46" s="199" customFormat="1" ht="18" customHeight="1" thickBot="1" x14ac:dyDescent="0.2">
      <c r="A87" s="2625"/>
      <c r="B87" s="2626"/>
      <c r="C87" s="2626"/>
      <c r="D87" s="2626"/>
      <c r="E87" s="2626"/>
      <c r="F87" s="2610"/>
      <c r="G87" s="2610"/>
      <c r="H87" s="2610"/>
      <c r="I87" s="2610"/>
      <c r="J87" s="2610"/>
      <c r="K87" s="2618" t="s">
        <v>264</v>
      </c>
      <c r="L87" s="2619"/>
      <c r="M87" s="2619"/>
      <c r="N87" s="2619"/>
      <c r="O87" s="2620"/>
      <c r="P87" s="2616"/>
      <c r="Q87" s="2617"/>
      <c r="R87" s="1161"/>
      <c r="S87" s="1162"/>
      <c r="T87" s="2604"/>
      <c r="U87" s="2605"/>
      <c r="V87" s="85"/>
      <c r="W87" s="204" t="s">
        <v>90</v>
      </c>
      <c r="X87" s="183">
        <f>(P74*R74)+(P75*R75)+(P77*R77)+(P78*R78)+(P79*R79)+(P80*R80)+(P81*R81)+(P82*R82)+(P83*R83)+(P84*R84)+(P86*R86)+(P85*R85)+(P86*R87)+(P76*R76)</f>
        <v>0</v>
      </c>
      <c r="Y87" s="182" t="s">
        <v>804</v>
      </c>
      <c r="AA87" s="201"/>
      <c r="AB87" s="201"/>
      <c r="AC87" s="202"/>
    </row>
    <row r="88" spans="1:46" ht="18" customHeight="1" x14ac:dyDescent="0.15">
      <c r="W88" s="206" t="s">
        <v>91</v>
      </c>
      <c r="X88" s="183">
        <f>(P79*T79)+(P80*T80)+(P81*T81)+(P82*T82)+(P83*T83)+(P84*T84)+(P86*T86)+(P85*T85)+(P86*T87)</f>
        <v>810</v>
      </c>
      <c r="Y88" s="184" t="s">
        <v>804</v>
      </c>
      <c r="Z88" s="205" t="s">
        <v>61</v>
      </c>
      <c r="AE88" s="199"/>
      <c r="AF88" s="199"/>
      <c r="AG88" s="199"/>
      <c r="AH88" s="199"/>
      <c r="AI88" s="199"/>
      <c r="AJ88" s="199"/>
      <c r="AK88" s="199"/>
      <c r="AL88" s="199"/>
      <c r="AM88" s="199"/>
      <c r="AN88" s="199"/>
      <c r="AO88" s="199"/>
      <c r="AP88" s="199"/>
      <c r="AQ88" s="199"/>
      <c r="AR88" s="199"/>
      <c r="AS88" s="199"/>
      <c r="AT88" s="199"/>
    </row>
    <row r="89" spans="1:46" ht="18" customHeight="1" x14ac:dyDescent="0.15">
      <c r="Z89" s="207" t="s">
        <v>61</v>
      </c>
      <c r="AE89" s="199"/>
      <c r="AF89" s="199"/>
      <c r="AG89" s="199"/>
      <c r="AH89" s="199"/>
      <c r="AI89" s="199"/>
      <c r="AJ89" s="199"/>
      <c r="AK89" s="199"/>
      <c r="AL89" s="199"/>
      <c r="AM89" s="199"/>
      <c r="AN89" s="199"/>
      <c r="AO89" s="199"/>
      <c r="AP89" s="199"/>
      <c r="AQ89" s="199"/>
      <c r="AR89" s="199"/>
      <c r="AS89" s="199"/>
      <c r="AT89" s="199"/>
    </row>
  </sheetData>
  <mergeCells count="309">
    <mergeCell ref="J10:U10"/>
    <mergeCell ref="V10:AG10"/>
    <mergeCell ref="A11:C11"/>
    <mergeCell ref="D11:I11"/>
    <mergeCell ref="J11:K11"/>
    <mergeCell ref="L11:U11"/>
    <mergeCell ref="W11:X12"/>
    <mergeCell ref="A12:C12"/>
    <mergeCell ref="D12:I12"/>
    <mergeCell ref="J12:O12"/>
    <mergeCell ref="P12:U12"/>
    <mergeCell ref="A6:C6"/>
    <mergeCell ref="D6:J6"/>
    <mergeCell ref="A7:C8"/>
    <mergeCell ref="D7:E7"/>
    <mergeCell ref="D8:F8"/>
    <mergeCell ref="W8:X9"/>
    <mergeCell ref="A2:U2"/>
    <mergeCell ref="B3:U3"/>
    <mergeCell ref="A4:C4"/>
    <mergeCell ref="D4:E4"/>
    <mergeCell ref="A5:C5"/>
    <mergeCell ref="D5:J5"/>
    <mergeCell ref="A13:A24"/>
    <mergeCell ref="B13:C16"/>
    <mergeCell ref="D13:G13"/>
    <mergeCell ref="J13:M13"/>
    <mergeCell ref="P13:S13"/>
    <mergeCell ref="D14:E14"/>
    <mergeCell ref="F14:G14"/>
    <mergeCell ref="J14:K14"/>
    <mergeCell ref="L14:M14"/>
    <mergeCell ref="D16:E16"/>
    <mergeCell ref="F16:G16"/>
    <mergeCell ref="J16:K16"/>
    <mergeCell ref="L16:M16"/>
    <mergeCell ref="P16:Q16"/>
    <mergeCell ref="R16:S16"/>
    <mergeCell ref="P14:Q14"/>
    <mergeCell ref="R14:S14"/>
    <mergeCell ref="D15:E15"/>
    <mergeCell ref="F15:G15"/>
    <mergeCell ref="J15:K15"/>
    <mergeCell ref="L15:M15"/>
    <mergeCell ref="P15:Q15"/>
    <mergeCell ref="R15:S15"/>
    <mergeCell ref="B21:C23"/>
    <mergeCell ref="V17:V23"/>
    <mergeCell ref="W17:X23"/>
    <mergeCell ref="D19:F19"/>
    <mergeCell ref="G19:I19"/>
    <mergeCell ref="J19:L19"/>
    <mergeCell ref="M19:O19"/>
    <mergeCell ref="P19:R19"/>
    <mergeCell ref="S19:U19"/>
    <mergeCell ref="S21:U21"/>
    <mergeCell ref="D17:E17"/>
    <mergeCell ref="F17:G17"/>
    <mergeCell ref="J17:K17"/>
    <mergeCell ref="L17:M17"/>
    <mergeCell ref="P17:Q17"/>
    <mergeCell ref="D21:F21"/>
    <mergeCell ref="G21:I21"/>
    <mergeCell ref="J21:L21"/>
    <mergeCell ref="M21:O21"/>
    <mergeCell ref="P21:R21"/>
    <mergeCell ref="D22:U22"/>
    <mergeCell ref="D23:U23"/>
    <mergeCell ref="R17:S17"/>
    <mergeCell ref="B17:C20"/>
    <mergeCell ref="B24:C24"/>
    <mergeCell ref="E24:I24"/>
    <mergeCell ref="K24:O24"/>
    <mergeCell ref="Q24:U24"/>
    <mergeCell ref="A25:A38"/>
    <mergeCell ref="B25:C28"/>
    <mergeCell ref="D25:G25"/>
    <mergeCell ref="J25:M25"/>
    <mergeCell ref="P25:S25"/>
    <mergeCell ref="D26:E26"/>
    <mergeCell ref="R27:S27"/>
    <mergeCell ref="D28:E28"/>
    <mergeCell ref="F28:G28"/>
    <mergeCell ref="J28:K28"/>
    <mergeCell ref="L28:M28"/>
    <mergeCell ref="P28:Q28"/>
    <mergeCell ref="R28:S28"/>
    <mergeCell ref="F26:G26"/>
    <mergeCell ref="J26:K26"/>
    <mergeCell ref="L26:M26"/>
    <mergeCell ref="P26:Q26"/>
    <mergeCell ref="R26:S26"/>
    <mergeCell ref="D27:E27"/>
    <mergeCell ref="F27:G27"/>
    <mergeCell ref="J27:K27"/>
    <mergeCell ref="L27:M27"/>
    <mergeCell ref="P27:Q27"/>
    <mergeCell ref="W29:X32"/>
    <mergeCell ref="D30:F30"/>
    <mergeCell ref="G30:H30"/>
    <mergeCell ref="J30:L30"/>
    <mergeCell ref="M30:N30"/>
    <mergeCell ref="P30:R30"/>
    <mergeCell ref="S30:T30"/>
    <mergeCell ref="D31:E31"/>
    <mergeCell ref="R31:T31"/>
    <mergeCell ref="S32:T32"/>
    <mergeCell ref="V29:V32"/>
    <mergeCell ref="B29:C32"/>
    <mergeCell ref="D29:E29"/>
    <mergeCell ref="F29:H29"/>
    <mergeCell ref="J29:K29"/>
    <mergeCell ref="L29:N29"/>
    <mergeCell ref="P29:Q29"/>
    <mergeCell ref="F31:H31"/>
    <mergeCell ref="J31:K31"/>
    <mergeCell ref="L31:N31"/>
    <mergeCell ref="P31:Q31"/>
    <mergeCell ref="D32:F32"/>
    <mergeCell ref="G32:H32"/>
    <mergeCell ref="J32:L32"/>
    <mergeCell ref="M32:N32"/>
    <mergeCell ref="P32:R32"/>
    <mergeCell ref="R29:T29"/>
    <mergeCell ref="R33:T33"/>
    <mergeCell ref="B34:C35"/>
    <mergeCell ref="H34:I34"/>
    <mergeCell ref="N34:O34"/>
    <mergeCell ref="T34:U34"/>
    <mergeCell ref="B36:C37"/>
    <mergeCell ref="D36:E36"/>
    <mergeCell ref="F36:H36"/>
    <mergeCell ref="J36:K36"/>
    <mergeCell ref="L36:N36"/>
    <mergeCell ref="B33:C33"/>
    <mergeCell ref="D33:E33"/>
    <mergeCell ref="F33:H33"/>
    <mergeCell ref="J33:K33"/>
    <mergeCell ref="L33:N33"/>
    <mergeCell ref="P33:Q33"/>
    <mergeCell ref="D40:E40"/>
    <mergeCell ref="F40:G40"/>
    <mergeCell ref="J40:K40"/>
    <mergeCell ref="L40:M40"/>
    <mergeCell ref="P40:Q40"/>
    <mergeCell ref="R40:S40"/>
    <mergeCell ref="P36:Q36"/>
    <mergeCell ref="R36:T36"/>
    <mergeCell ref="H37:I37"/>
    <mergeCell ref="N37:O37"/>
    <mergeCell ref="T37:U37"/>
    <mergeCell ref="D39:G39"/>
    <mergeCell ref="J39:M39"/>
    <mergeCell ref="P39:S39"/>
    <mergeCell ref="P43:Q43"/>
    <mergeCell ref="D42:E42"/>
    <mergeCell ref="F42:G42"/>
    <mergeCell ref="J42:K42"/>
    <mergeCell ref="L42:M42"/>
    <mergeCell ref="P42:Q42"/>
    <mergeCell ref="R42:S42"/>
    <mergeCell ref="D41:E41"/>
    <mergeCell ref="F41:G41"/>
    <mergeCell ref="J41:K41"/>
    <mergeCell ref="L41:M41"/>
    <mergeCell ref="P41:Q41"/>
    <mergeCell ref="R41:S41"/>
    <mergeCell ref="B46:C47"/>
    <mergeCell ref="D46:E46"/>
    <mergeCell ref="F46:H46"/>
    <mergeCell ref="J46:K46"/>
    <mergeCell ref="L46:N46"/>
    <mergeCell ref="B43:C43"/>
    <mergeCell ref="D43:E43"/>
    <mergeCell ref="F43:H43"/>
    <mergeCell ref="J43:K43"/>
    <mergeCell ref="L43:N43"/>
    <mergeCell ref="A50:C50"/>
    <mergeCell ref="D50:I50"/>
    <mergeCell ref="J50:O50"/>
    <mergeCell ref="P50:U50"/>
    <mergeCell ref="A52:C52"/>
    <mergeCell ref="D52:L52"/>
    <mergeCell ref="M52:O52"/>
    <mergeCell ref="P52:U52"/>
    <mergeCell ref="P46:Q46"/>
    <mergeCell ref="R46:T46"/>
    <mergeCell ref="H47:I47"/>
    <mergeCell ref="N47:O47"/>
    <mergeCell ref="T47:U47"/>
    <mergeCell ref="B49:C49"/>
    <mergeCell ref="E49:I49"/>
    <mergeCell ref="K49:O49"/>
    <mergeCell ref="Q49:U49"/>
    <mergeCell ref="A39:A49"/>
    <mergeCell ref="B39:C42"/>
    <mergeCell ref="R43:T43"/>
    <mergeCell ref="B44:C45"/>
    <mergeCell ref="H44:I44"/>
    <mergeCell ref="N44:O44"/>
    <mergeCell ref="T44:U44"/>
    <mergeCell ref="A55:C55"/>
    <mergeCell ref="D55:I55"/>
    <mergeCell ref="J55:O55"/>
    <mergeCell ref="P55:U55"/>
    <mergeCell ref="W56:X59"/>
    <mergeCell ref="B56:C59"/>
    <mergeCell ref="D56:E56"/>
    <mergeCell ref="F56:H56"/>
    <mergeCell ref="J56:K56"/>
    <mergeCell ref="L56:N56"/>
    <mergeCell ref="P56:Q56"/>
    <mergeCell ref="R56:T56"/>
    <mergeCell ref="A56:A61"/>
    <mergeCell ref="B60:C61"/>
    <mergeCell ref="H60:I60"/>
    <mergeCell ref="N60:O60"/>
    <mergeCell ref="T60:U60"/>
    <mergeCell ref="H57:I57"/>
    <mergeCell ref="N57:O57"/>
    <mergeCell ref="T57:U57"/>
    <mergeCell ref="D59:E59"/>
    <mergeCell ref="F59:H59"/>
    <mergeCell ref="J59:K59"/>
    <mergeCell ref="L59:N59"/>
    <mergeCell ref="P59:Q59"/>
    <mergeCell ref="R59:T59"/>
    <mergeCell ref="B67:S67"/>
    <mergeCell ref="T67:U67"/>
    <mergeCell ref="B68:S68"/>
    <mergeCell ref="T68:U68"/>
    <mergeCell ref="A69:U69"/>
    <mergeCell ref="A71:C71"/>
    <mergeCell ref="A63:U63"/>
    <mergeCell ref="A64:U64"/>
    <mergeCell ref="B65:S65"/>
    <mergeCell ref="T65:U65"/>
    <mergeCell ref="B66:S66"/>
    <mergeCell ref="T66:U66"/>
    <mergeCell ref="T74:U78"/>
    <mergeCell ref="F75:J75"/>
    <mergeCell ref="K75:O75"/>
    <mergeCell ref="P75:Q75"/>
    <mergeCell ref="R75:S75"/>
    <mergeCell ref="A72:E73"/>
    <mergeCell ref="F72:J73"/>
    <mergeCell ref="K72:O73"/>
    <mergeCell ref="P72:Q73"/>
    <mergeCell ref="R72:S73"/>
    <mergeCell ref="T72:U73"/>
    <mergeCell ref="F76:J76"/>
    <mergeCell ref="K76:O76"/>
    <mergeCell ref="P76:Q76"/>
    <mergeCell ref="R76:S76"/>
    <mergeCell ref="F77:J77"/>
    <mergeCell ref="K77:O77"/>
    <mergeCell ref="P77:Q77"/>
    <mergeCell ref="R77:S77"/>
    <mergeCell ref="A74:E78"/>
    <mergeCell ref="F74:J74"/>
    <mergeCell ref="K74:O74"/>
    <mergeCell ref="P74:Q74"/>
    <mergeCell ref="R74:S74"/>
    <mergeCell ref="F78:J78"/>
    <mergeCell ref="K78:O78"/>
    <mergeCell ref="P78:Q78"/>
    <mergeCell ref="R78:S78"/>
    <mergeCell ref="A79:E81"/>
    <mergeCell ref="F79:J79"/>
    <mergeCell ref="K79:O79"/>
    <mergeCell ref="P79:Q79"/>
    <mergeCell ref="R79:S79"/>
    <mergeCell ref="F81:J81"/>
    <mergeCell ref="A82:E87"/>
    <mergeCell ref="F82:J82"/>
    <mergeCell ref="K82:O85"/>
    <mergeCell ref="P82:Q82"/>
    <mergeCell ref="R82:S82"/>
    <mergeCell ref="T82:U82"/>
    <mergeCell ref="T79:U79"/>
    <mergeCell ref="F80:J80"/>
    <mergeCell ref="K80:O80"/>
    <mergeCell ref="P80:Q80"/>
    <mergeCell ref="R80:S80"/>
    <mergeCell ref="T80:U80"/>
    <mergeCell ref="F83:J83"/>
    <mergeCell ref="P83:Q83"/>
    <mergeCell ref="R83:S83"/>
    <mergeCell ref="T83:U83"/>
    <mergeCell ref="F84:J84"/>
    <mergeCell ref="P84:Q84"/>
    <mergeCell ref="R84:S84"/>
    <mergeCell ref="T84:U84"/>
    <mergeCell ref="K81:O81"/>
    <mergeCell ref="P81:Q81"/>
    <mergeCell ref="R81:S81"/>
    <mergeCell ref="T81:U81"/>
    <mergeCell ref="R87:S87"/>
    <mergeCell ref="T87:U87"/>
    <mergeCell ref="F85:J85"/>
    <mergeCell ref="P85:Q85"/>
    <mergeCell ref="R85:S85"/>
    <mergeCell ref="T85:U85"/>
    <mergeCell ref="F86:J87"/>
    <mergeCell ref="K86:O86"/>
    <mergeCell ref="P86:Q87"/>
    <mergeCell ref="R86:S86"/>
    <mergeCell ref="T86:U86"/>
    <mergeCell ref="K87:O87"/>
  </mergeCells>
  <phoneticPr fontId="7"/>
  <conditionalFormatting sqref="D34:G35">
    <cfRule type="expression" dxfId="77" priority="8">
      <formula>$F$33=$AN$33</formula>
    </cfRule>
    <cfRule type="expression" dxfId="76" priority="7">
      <formula>$F$33=$AO$33</formula>
    </cfRule>
    <cfRule type="expression" dxfId="75" priority="9">
      <formula>$F$33=#REF!</formula>
    </cfRule>
  </conditionalFormatting>
  <conditionalFormatting sqref="D37:G38">
    <cfRule type="expression" dxfId="74" priority="10">
      <formula>$F$36=$AO$33</formula>
    </cfRule>
    <cfRule type="expression" dxfId="73" priority="11">
      <formula>$F$36=$AN$33</formula>
    </cfRule>
    <cfRule type="expression" dxfId="72" priority="12">
      <formula>$F$36=#REF!</formula>
    </cfRule>
  </conditionalFormatting>
  <conditionalFormatting sqref="D44:G45">
    <cfRule type="expression" dxfId="71" priority="63">
      <formula>$F$43=#REF!</formula>
    </cfRule>
    <cfRule type="expression" dxfId="70" priority="62">
      <formula>$F$43=$AN$46</formula>
    </cfRule>
    <cfRule type="expression" dxfId="69" priority="61">
      <formula>$F$43=$AO$46</formula>
    </cfRule>
  </conditionalFormatting>
  <conditionalFormatting sqref="D47:G48">
    <cfRule type="expression" dxfId="68" priority="66">
      <formula>$F$46=#REF!</formula>
    </cfRule>
    <cfRule type="expression" dxfId="67" priority="65">
      <formula>$F$46=$AN$46</formula>
    </cfRule>
    <cfRule type="expression" dxfId="66" priority="64">
      <formula>$F$46=$AO$46</formula>
    </cfRule>
  </conditionalFormatting>
  <conditionalFormatting sqref="I35">
    <cfRule type="expression" dxfId="65" priority="25">
      <formula>$F$33=#REF!</formula>
    </cfRule>
    <cfRule type="expression" dxfId="64" priority="26">
      <formula>$F$33=$AN$33</formula>
    </cfRule>
    <cfRule type="expression" dxfId="63" priority="27">
      <formula>$F$33=$AO$33</formula>
    </cfRule>
  </conditionalFormatting>
  <conditionalFormatting sqref="I38">
    <cfRule type="expression" dxfId="62" priority="36">
      <formula>$F$36=$AO$33</formula>
    </cfRule>
    <cfRule type="expression" dxfId="61" priority="35">
      <formula>$F$36=$AN$33</formula>
    </cfRule>
    <cfRule type="expression" dxfId="60" priority="34">
      <formula>$F$36=#REF!</formula>
    </cfRule>
  </conditionalFormatting>
  <conditionalFormatting sqref="I45">
    <cfRule type="expression" dxfId="59" priority="45">
      <formula>$F$43=$AO$33</formula>
    </cfRule>
    <cfRule type="expression" dxfId="58" priority="43">
      <formula>$F$43=#REF!</formula>
    </cfRule>
    <cfRule type="expression" dxfId="57" priority="44">
      <formula>$F$43=$AN$33</formula>
    </cfRule>
  </conditionalFormatting>
  <conditionalFormatting sqref="I48">
    <cfRule type="expression" dxfId="56" priority="54">
      <formula>$F$46=$AO$33</formula>
    </cfRule>
    <cfRule type="expression" dxfId="55" priority="53">
      <formula>$F$46=$AN$33</formula>
    </cfRule>
    <cfRule type="expression" dxfId="54" priority="52">
      <formula>$F$46=#REF!</formula>
    </cfRule>
  </conditionalFormatting>
  <conditionalFormatting sqref="J34:M35">
    <cfRule type="expression" dxfId="53" priority="13">
      <formula>$L$33=$AO$33</formula>
    </cfRule>
    <cfRule type="expression" dxfId="52" priority="14">
      <formula>$L$33=$AN$33</formula>
    </cfRule>
    <cfRule type="expression" dxfId="51" priority="15">
      <formula>$L$33=#REF!</formula>
    </cfRule>
  </conditionalFormatting>
  <conditionalFormatting sqref="J37:M38">
    <cfRule type="expression" dxfId="50" priority="16">
      <formula>$L$36=$AO$33</formula>
    </cfRule>
    <cfRule type="expression" dxfId="49" priority="17">
      <formula>$L$36=$AN$33</formula>
    </cfRule>
    <cfRule type="expression" dxfId="48" priority="18">
      <formula>$L$36=#REF!</formula>
    </cfRule>
  </conditionalFormatting>
  <conditionalFormatting sqref="J44:M45">
    <cfRule type="expression" dxfId="47" priority="67">
      <formula>$L$43=$AO$46</formula>
    </cfRule>
    <cfRule type="expression" dxfId="46" priority="69">
      <formula>$L$43=#REF!</formula>
    </cfRule>
    <cfRule type="expression" dxfId="45" priority="68">
      <formula>$L$43=$AN$46</formula>
    </cfRule>
  </conditionalFormatting>
  <conditionalFormatting sqref="J47:M48">
    <cfRule type="expression" dxfId="44" priority="70">
      <formula>$L$46=$AO$46</formula>
    </cfRule>
    <cfRule type="expression" dxfId="43" priority="71">
      <formula>$L$46=$AN$46</formula>
    </cfRule>
    <cfRule type="expression" dxfId="42" priority="72">
      <formula>$L$46=#REF!</formula>
    </cfRule>
  </conditionalFormatting>
  <conditionalFormatting sqref="J10:U10">
    <cfRule type="expression" dxfId="41" priority="6">
      <formula>$C$1&gt;2</formula>
    </cfRule>
    <cfRule type="expression" dxfId="40" priority="5">
      <formula>$C$1=""</formula>
    </cfRule>
  </conditionalFormatting>
  <conditionalFormatting sqref="L11:U11">
    <cfRule type="expression" dxfId="39" priority="4">
      <formula>$J$11="有"</formula>
    </cfRule>
  </conditionalFormatting>
  <conditionalFormatting sqref="O35">
    <cfRule type="expression" dxfId="38" priority="28">
      <formula>$L$33=#REF!</formula>
    </cfRule>
    <cfRule type="expression" dxfId="37" priority="30">
      <formula>$L$33=$AO$33</formula>
    </cfRule>
    <cfRule type="expression" dxfId="36" priority="29">
      <formula>$L$33=$AN$33</formula>
    </cfRule>
  </conditionalFormatting>
  <conditionalFormatting sqref="O38">
    <cfRule type="expression" dxfId="35" priority="37">
      <formula>$L$36=#REF!</formula>
    </cfRule>
    <cfRule type="expression" dxfId="34" priority="39">
      <formula>$L$36=$AO$33</formula>
    </cfRule>
    <cfRule type="expression" dxfId="33" priority="38">
      <formula>$L$36=$AN$33</formula>
    </cfRule>
  </conditionalFormatting>
  <conditionalFormatting sqref="O45">
    <cfRule type="expression" dxfId="32" priority="46">
      <formula>$L$43=#REF!</formula>
    </cfRule>
    <cfRule type="expression" dxfId="31" priority="47">
      <formula>$L$43=$AN$33</formula>
    </cfRule>
    <cfRule type="expression" dxfId="30" priority="48">
      <formula>$L$43=$AO$33</formula>
    </cfRule>
  </conditionalFormatting>
  <conditionalFormatting sqref="O48">
    <cfRule type="expression" dxfId="29" priority="55">
      <formula>$L$46=#REF!</formula>
    </cfRule>
    <cfRule type="expression" dxfId="28" priority="56">
      <formula>$L$46=$AN$33</formula>
    </cfRule>
    <cfRule type="expression" dxfId="27" priority="57">
      <formula>$L$46=$AO$33</formula>
    </cfRule>
  </conditionalFormatting>
  <conditionalFormatting sqref="P34:S35">
    <cfRule type="expression" dxfId="26" priority="21">
      <formula>$R$33=#REF!</formula>
    </cfRule>
    <cfRule type="expression" dxfId="25" priority="20">
      <formula>$R$33=$AN$33</formula>
    </cfRule>
    <cfRule type="expression" dxfId="24" priority="19">
      <formula>$R$33=$AO$33</formula>
    </cfRule>
  </conditionalFormatting>
  <conditionalFormatting sqref="P37:S38">
    <cfRule type="expression" dxfId="23" priority="23">
      <formula>$R$36=$AN$33</formula>
    </cfRule>
    <cfRule type="expression" dxfId="22" priority="22">
      <formula>$R$36=$AO$33</formula>
    </cfRule>
    <cfRule type="expression" dxfId="21" priority="24">
      <formula>$R$36=#REF!</formula>
    </cfRule>
  </conditionalFormatting>
  <conditionalFormatting sqref="P44:S45">
    <cfRule type="expression" dxfId="20" priority="73">
      <formula>$R$43=$AO$46</formula>
    </cfRule>
    <cfRule type="expression" dxfId="19" priority="74">
      <formula>$R$43=$AN$46</formula>
    </cfRule>
    <cfRule type="expression" dxfId="18" priority="75">
      <formula>$R$43=#REF!</formula>
    </cfRule>
  </conditionalFormatting>
  <conditionalFormatting sqref="P47:S48">
    <cfRule type="expression" dxfId="17" priority="78">
      <formula>$R$46=#REF!</formula>
    </cfRule>
    <cfRule type="expression" dxfId="16" priority="76">
      <formula>$R$46=$AO$46</formula>
    </cfRule>
    <cfRule type="expression" dxfId="15" priority="77">
      <formula>$R$46=$AN$46</formula>
    </cfRule>
  </conditionalFormatting>
  <conditionalFormatting sqref="U35">
    <cfRule type="expression" dxfId="14" priority="33">
      <formula>$R$33=$AO$33</formula>
    </cfRule>
    <cfRule type="expression" dxfId="13" priority="32">
      <formula>$R$33=$AN$33</formula>
    </cfRule>
    <cfRule type="expression" dxfId="12" priority="31">
      <formula>$R$33=#REF!</formula>
    </cfRule>
  </conditionalFormatting>
  <conditionalFormatting sqref="U38">
    <cfRule type="expression" dxfId="11" priority="41">
      <formula>$R$36=$AN$33</formula>
    </cfRule>
    <cfRule type="expression" dxfId="10" priority="42">
      <formula>$R$36=$AO$33</formula>
    </cfRule>
    <cfRule type="expression" dxfId="9" priority="40">
      <formula>$R$36=#REF!</formula>
    </cfRule>
  </conditionalFormatting>
  <conditionalFormatting sqref="U45">
    <cfRule type="expression" dxfId="8" priority="51">
      <formula>$R$43=$AO$33</formula>
    </cfRule>
    <cfRule type="expression" dxfId="7" priority="49">
      <formula>$R$43=#REF!</formula>
    </cfRule>
    <cfRule type="expression" dxfId="6" priority="50">
      <formula>$R$43=$AN$33</formula>
    </cfRule>
  </conditionalFormatting>
  <conditionalFormatting sqref="U48">
    <cfRule type="expression" dxfId="5" priority="58">
      <formula>$R$46=#REF!</formula>
    </cfRule>
    <cfRule type="expression" dxfId="4" priority="59">
      <formula>$R$46=$AN$33</formula>
    </cfRule>
    <cfRule type="expression" dxfId="3" priority="60">
      <formula>$R$46=$AO$33</formula>
    </cfRule>
  </conditionalFormatting>
  <conditionalFormatting sqref="W29:X32">
    <cfRule type="expression" dxfId="2" priority="1">
      <formula>AND(($S$30+$S$32)&lt;10,($S$30+$S$32)&gt;0)</formula>
    </cfRule>
    <cfRule type="expression" dxfId="1" priority="3">
      <formula>AND(($G$30+$G$32)&lt;10,($G$30+$G$32)&gt;0)</formula>
    </cfRule>
    <cfRule type="expression" dxfId="0" priority="2">
      <formula>AND(($M$30+$M$32)&lt;10,($M$30+$M$32)&gt;0)</formula>
    </cfRule>
  </conditionalFormatting>
  <dataValidations count="9">
    <dataValidation type="list" allowBlank="1" showInputMessage="1" showErrorMessage="1" prompt="プルダウンで選択" sqref="F43:H43 L43:N43 R43:T43 R46:T46 L46:N46 F46:H46" xr:uid="{D3980566-2816-46CD-90AB-4B60D0F8E77A}">
      <formula1>$AD$46:$AO$46</formula1>
    </dataValidation>
    <dataValidation type="list" allowBlank="1" showInputMessage="1" showErrorMessage="1" prompt="プルダウンで選択" sqref="R36:T36 R33:T33 L36:N36 L33:N33 F36:H36 F33:H33" xr:uid="{4E08D2E4-D356-47BE-9B11-B9D26208F391}">
      <formula1>$AD$33:$AO$33</formula1>
    </dataValidation>
    <dataValidation type="list" allowBlank="1" showInputMessage="1" prompt="プルダウンで選択" sqref="R59:T59 F56:H56 F59:H59 L56:N56 L59:N59 R56:T56" xr:uid="{2CA94783-38B5-4B51-8108-061C34E0FE34}">
      <formula1>$AE$61:$AF$61</formula1>
    </dataValidation>
    <dataValidation type="custom" allowBlank="1" showInputMessage="1" showErrorMessage="1" error="1食事あたり、10個から注文ができます" sqref="H17 N17 T17" xr:uid="{793BCA63-C419-47A3-838E-F2600B4152E4}">
      <formula1>H17&gt;9</formula1>
    </dataValidation>
    <dataValidation type="custom" allowBlank="1" showInputMessage="1" showErrorMessage="1" error="1セットあたりの最小人数は５人です。" sqref="D57:D58 D60:D61 J57:J58 J60:J61 P60:P61 P57:P58" xr:uid="{9B757A1E-FF8B-4D6C-8277-3D85A6D0B972}">
      <formula1>D57&gt;4</formula1>
    </dataValidation>
    <dataValidation type="custom" allowBlank="1" showInputMessage="1" showErrorMessage="1" error="1セットあたりの最小人数は５人です。_x000a_" sqref="P47:P48 P34:P35 D37:D38 J37:J38 P37:P38 D44:D45 D47:D48 J44:J45 J47:J48 P44:P45 J34:J35 D34:D35" xr:uid="{5696848D-753C-4747-9290-E08BFF17B2AF}">
      <formula1>D34&gt;4</formula1>
    </dataValidation>
    <dataValidation type="list" allowBlank="1" showInputMessage="1" showErrorMessage="1" prompt="プルダウンで選択" sqref="J11:K11" xr:uid="{F77B3215-76D4-4E75-9083-CEBF074B6EC5}">
      <formula1>$Z$11:$AB$11</formula1>
    </dataValidation>
    <dataValidation type="list" allowBlank="1" showInputMessage="1" showErrorMessage="1" prompt="プルダウンで選択" sqref="R31:T31 L31:N31 F29:H29 F31:H31 L29:N29 R29:T29" xr:uid="{80EF2556-1E59-4CE5-BC51-B09A42260624}">
      <formula1>$AC$29:$AC$32</formula1>
    </dataValidation>
    <dataValidation type="list" allowBlank="1" showInputMessage="1" sqref="D50:U50" xr:uid="{1B1EBFA4-E800-4E58-9AF1-A119E20CA4E3}">
      <formula1>$Z$33:$Z$36</formula1>
    </dataValidation>
  </dataValidations>
  <hyperlinks>
    <hyperlink ref="W8:X9" location="【2ヵ月前】食事・教材注文書!A1" display="食事・教材注文書へ" xr:uid="{F7198695-7455-4A06-9EF0-1E36123E3A57}"/>
    <hyperlink ref="W11:X12" location="目次!A1" display="目次へ" xr:uid="{760D64E9-A8D6-4821-9732-AF6A91B146F5}"/>
    <hyperlink ref="W72:X72" location="'（記入例）教材・特定活動注文書'!A1" display="記入例" xr:uid="{4584D154-6025-41BC-8656-C3915FD77682}"/>
  </hyperlinks>
  <printOptions horizontalCentered="1"/>
  <pageMargins left="0.19685039370078741" right="0.19685039370078741" top="0.19685039370078741" bottom="0.19685039370078741" header="0.31496062992125984" footer="0.31496062992125984"/>
  <pageSetup paperSize="9" fitToHeight="2" orientation="portrait" r:id="rId1"/>
  <headerFooter alignWithMargins="0"/>
  <rowBreaks count="1" manualBreakCount="1">
    <brk id="50"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4</xdr:col>
                    <xdr:colOff>57150</xdr:colOff>
                    <xdr:row>16</xdr:row>
                    <xdr:rowOff>190500</xdr:rowOff>
                  </from>
                  <to>
                    <xdr:col>4</xdr:col>
                    <xdr:colOff>285750</xdr:colOff>
                    <xdr:row>18</xdr:row>
                    <xdr:rowOff>9525</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5</xdr:col>
                    <xdr:colOff>57150</xdr:colOff>
                    <xdr:row>16</xdr:row>
                    <xdr:rowOff>200025</xdr:rowOff>
                  </from>
                  <to>
                    <xdr:col>5</xdr:col>
                    <xdr:colOff>285750</xdr:colOff>
                    <xdr:row>17</xdr:row>
                    <xdr:rowOff>171450</xdr:rowOff>
                  </to>
                </anchor>
              </controlPr>
            </control>
          </mc:Choice>
        </mc:AlternateContent>
        <mc:AlternateContent xmlns:mc="http://schemas.openxmlformats.org/markup-compatibility/2006">
          <mc:Choice Requires="x14">
            <control shapeId="81923" r:id="rId6" name="Check Box 3">
              <controlPr defaultSize="0" autoFill="0" autoLine="0" autoPict="0">
                <anchor moveWithCells="1">
                  <from>
                    <xdr:col>7</xdr:col>
                    <xdr:colOff>57150</xdr:colOff>
                    <xdr:row>16</xdr:row>
                    <xdr:rowOff>180975</xdr:rowOff>
                  </from>
                  <to>
                    <xdr:col>7</xdr:col>
                    <xdr:colOff>285750</xdr:colOff>
                    <xdr:row>18</xdr:row>
                    <xdr:rowOff>9525</xdr:rowOff>
                  </to>
                </anchor>
              </controlPr>
            </control>
          </mc:Choice>
        </mc:AlternateContent>
        <mc:AlternateContent xmlns:mc="http://schemas.openxmlformats.org/markup-compatibility/2006">
          <mc:Choice Requires="x14">
            <control shapeId="81924" r:id="rId7" name="Check Box 4">
              <controlPr defaultSize="0" autoFill="0" autoLine="0" autoPict="0">
                <anchor moveWithCells="1">
                  <from>
                    <xdr:col>8</xdr:col>
                    <xdr:colOff>57150</xdr:colOff>
                    <xdr:row>17</xdr:row>
                    <xdr:rowOff>9525</xdr:rowOff>
                  </from>
                  <to>
                    <xdr:col>8</xdr:col>
                    <xdr:colOff>285750</xdr:colOff>
                    <xdr:row>17</xdr:row>
                    <xdr:rowOff>171450</xdr:rowOff>
                  </to>
                </anchor>
              </controlPr>
            </control>
          </mc:Choice>
        </mc:AlternateContent>
        <mc:AlternateContent xmlns:mc="http://schemas.openxmlformats.org/markup-compatibility/2006">
          <mc:Choice Requires="x14">
            <control shapeId="81925" r:id="rId8" name="Check Box 5">
              <controlPr defaultSize="0" autoFill="0" autoLine="0" autoPict="0">
                <anchor moveWithCells="1">
                  <from>
                    <xdr:col>4</xdr:col>
                    <xdr:colOff>57150</xdr:colOff>
                    <xdr:row>18</xdr:row>
                    <xdr:rowOff>190500</xdr:rowOff>
                  </from>
                  <to>
                    <xdr:col>4</xdr:col>
                    <xdr:colOff>285750</xdr:colOff>
                    <xdr:row>20</xdr:row>
                    <xdr:rowOff>47625</xdr:rowOff>
                  </to>
                </anchor>
              </controlPr>
            </control>
          </mc:Choice>
        </mc:AlternateContent>
        <mc:AlternateContent xmlns:mc="http://schemas.openxmlformats.org/markup-compatibility/2006">
          <mc:Choice Requires="x14">
            <control shapeId="81926" r:id="rId9" name="Check Box 6">
              <controlPr defaultSize="0" autoFill="0" autoLine="0" autoPict="0">
                <anchor moveWithCells="1">
                  <from>
                    <xdr:col>5</xdr:col>
                    <xdr:colOff>57150</xdr:colOff>
                    <xdr:row>18</xdr:row>
                    <xdr:rowOff>190500</xdr:rowOff>
                  </from>
                  <to>
                    <xdr:col>5</xdr:col>
                    <xdr:colOff>285750</xdr:colOff>
                    <xdr:row>20</xdr:row>
                    <xdr:rowOff>47625</xdr:rowOff>
                  </to>
                </anchor>
              </controlPr>
            </control>
          </mc:Choice>
        </mc:AlternateContent>
        <mc:AlternateContent xmlns:mc="http://schemas.openxmlformats.org/markup-compatibility/2006">
          <mc:Choice Requires="x14">
            <control shapeId="81927" r:id="rId10" name="Check Box 7">
              <controlPr defaultSize="0" autoFill="0" autoLine="0" autoPict="0">
                <anchor moveWithCells="1">
                  <from>
                    <xdr:col>7</xdr:col>
                    <xdr:colOff>57150</xdr:colOff>
                    <xdr:row>18</xdr:row>
                    <xdr:rowOff>190500</xdr:rowOff>
                  </from>
                  <to>
                    <xdr:col>7</xdr:col>
                    <xdr:colOff>285750</xdr:colOff>
                    <xdr:row>20</xdr:row>
                    <xdr:rowOff>47625</xdr:rowOff>
                  </to>
                </anchor>
              </controlPr>
            </control>
          </mc:Choice>
        </mc:AlternateContent>
        <mc:AlternateContent xmlns:mc="http://schemas.openxmlformats.org/markup-compatibility/2006">
          <mc:Choice Requires="x14">
            <control shapeId="81928" r:id="rId11" name="Check Box 8">
              <controlPr defaultSize="0" autoFill="0" autoLine="0" autoPict="0">
                <anchor moveWithCells="1">
                  <from>
                    <xdr:col>8</xdr:col>
                    <xdr:colOff>57150</xdr:colOff>
                    <xdr:row>18</xdr:row>
                    <xdr:rowOff>200025</xdr:rowOff>
                  </from>
                  <to>
                    <xdr:col>8</xdr:col>
                    <xdr:colOff>285750</xdr:colOff>
                    <xdr:row>20</xdr:row>
                    <xdr:rowOff>19050</xdr:rowOff>
                  </to>
                </anchor>
              </controlPr>
            </control>
          </mc:Choice>
        </mc:AlternateContent>
        <mc:AlternateContent xmlns:mc="http://schemas.openxmlformats.org/markup-compatibility/2006">
          <mc:Choice Requires="x14">
            <control shapeId="81929" r:id="rId12" name="Check Box 9">
              <controlPr defaultSize="0" autoFill="0" autoLine="0" autoPict="0">
                <anchor moveWithCells="1">
                  <from>
                    <xdr:col>10</xdr:col>
                    <xdr:colOff>57150</xdr:colOff>
                    <xdr:row>16</xdr:row>
                    <xdr:rowOff>209550</xdr:rowOff>
                  </from>
                  <to>
                    <xdr:col>10</xdr:col>
                    <xdr:colOff>285750</xdr:colOff>
                    <xdr:row>18</xdr:row>
                    <xdr:rowOff>19050</xdr:rowOff>
                  </to>
                </anchor>
              </controlPr>
            </control>
          </mc:Choice>
        </mc:AlternateContent>
        <mc:AlternateContent xmlns:mc="http://schemas.openxmlformats.org/markup-compatibility/2006">
          <mc:Choice Requires="x14">
            <control shapeId="81930" r:id="rId13" name="Check Box 10">
              <controlPr defaultSize="0" autoFill="0" autoLine="0" autoPict="0">
                <anchor moveWithCells="1">
                  <from>
                    <xdr:col>11</xdr:col>
                    <xdr:colOff>57150</xdr:colOff>
                    <xdr:row>16</xdr:row>
                    <xdr:rowOff>180975</xdr:rowOff>
                  </from>
                  <to>
                    <xdr:col>11</xdr:col>
                    <xdr:colOff>285750</xdr:colOff>
                    <xdr:row>18</xdr:row>
                    <xdr:rowOff>38100</xdr:rowOff>
                  </to>
                </anchor>
              </controlPr>
            </control>
          </mc:Choice>
        </mc:AlternateContent>
        <mc:AlternateContent xmlns:mc="http://schemas.openxmlformats.org/markup-compatibility/2006">
          <mc:Choice Requires="x14">
            <control shapeId="81931" r:id="rId14" name="Check Box 11">
              <controlPr defaultSize="0" autoFill="0" autoLine="0" autoPict="0">
                <anchor moveWithCells="1">
                  <from>
                    <xdr:col>13</xdr:col>
                    <xdr:colOff>57150</xdr:colOff>
                    <xdr:row>16</xdr:row>
                    <xdr:rowOff>190500</xdr:rowOff>
                  </from>
                  <to>
                    <xdr:col>13</xdr:col>
                    <xdr:colOff>285750</xdr:colOff>
                    <xdr:row>18</xdr:row>
                    <xdr:rowOff>19050</xdr:rowOff>
                  </to>
                </anchor>
              </controlPr>
            </control>
          </mc:Choice>
        </mc:AlternateContent>
        <mc:AlternateContent xmlns:mc="http://schemas.openxmlformats.org/markup-compatibility/2006">
          <mc:Choice Requires="x14">
            <control shapeId="81932" r:id="rId15" name="Check Box 12">
              <controlPr defaultSize="0" autoFill="0" autoLine="0" autoPict="0">
                <anchor moveWithCells="1">
                  <from>
                    <xdr:col>14</xdr:col>
                    <xdr:colOff>57150</xdr:colOff>
                    <xdr:row>17</xdr:row>
                    <xdr:rowOff>9525</xdr:rowOff>
                  </from>
                  <to>
                    <xdr:col>14</xdr:col>
                    <xdr:colOff>295275</xdr:colOff>
                    <xdr:row>18</xdr:row>
                    <xdr:rowOff>19050</xdr:rowOff>
                  </to>
                </anchor>
              </controlPr>
            </control>
          </mc:Choice>
        </mc:AlternateContent>
        <mc:AlternateContent xmlns:mc="http://schemas.openxmlformats.org/markup-compatibility/2006">
          <mc:Choice Requires="x14">
            <control shapeId="81933" r:id="rId16" name="Check Box 13">
              <controlPr defaultSize="0" autoFill="0" autoLine="0" autoPict="0">
                <anchor moveWithCells="1">
                  <from>
                    <xdr:col>10</xdr:col>
                    <xdr:colOff>57150</xdr:colOff>
                    <xdr:row>18</xdr:row>
                    <xdr:rowOff>190500</xdr:rowOff>
                  </from>
                  <to>
                    <xdr:col>10</xdr:col>
                    <xdr:colOff>285750</xdr:colOff>
                    <xdr:row>20</xdr:row>
                    <xdr:rowOff>47625</xdr:rowOff>
                  </to>
                </anchor>
              </controlPr>
            </control>
          </mc:Choice>
        </mc:AlternateContent>
        <mc:AlternateContent xmlns:mc="http://schemas.openxmlformats.org/markup-compatibility/2006">
          <mc:Choice Requires="x14">
            <control shapeId="81934" r:id="rId17" name="Check Box 14">
              <controlPr defaultSize="0" autoFill="0" autoLine="0" autoPict="0">
                <anchor moveWithCells="1">
                  <from>
                    <xdr:col>11</xdr:col>
                    <xdr:colOff>57150</xdr:colOff>
                    <xdr:row>18</xdr:row>
                    <xdr:rowOff>171450</xdr:rowOff>
                  </from>
                  <to>
                    <xdr:col>11</xdr:col>
                    <xdr:colOff>285750</xdr:colOff>
                    <xdr:row>20</xdr:row>
                    <xdr:rowOff>28575</xdr:rowOff>
                  </to>
                </anchor>
              </controlPr>
            </control>
          </mc:Choice>
        </mc:AlternateContent>
        <mc:AlternateContent xmlns:mc="http://schemas.openxmlformats.org/markup-compatibility/2006">
          <mc:Choice Requires="x14">
            <control shapeId="81935" r:id="rId18" name="Check Box 15">
              <controlPr defaultSize="0" autoFill="0" autoLine="0" autoPict="0">
                <anchor moveWithCells="1">
                  <from>
                    <xdr:col>13</xdr:col>
                    <xdr:colOff>57150</xdr:colOff>
                    <xdr:row>18</xdr:row>
                    <xdr:rowOff>171450</xdr:rowOff>
                  </from>
                  <to>
                    <xdr:col>13</xdr:col>
                    <xdr:colOff>285750</xdr:colOff>
                    <xdr:row>20</xdr:row>
                    <xdr:rowOff>19050</xdr:rowOff>
                  </to>
                </anchor>
              </controlPr>
            </control>
          </mc:Choice>
        </mc:AlternateContent>
        <mc:AlternateContent xmlns:mc="http://schemas.openxmlformats.org/markup-compatibility/2006">
          <mc:Choice Requires="x14">
            <control shapeId="81936" r:id="rId19" name="Check Box 16">
              <controlPr defaultSize="0" autoFill="0" autoLine="0" autoPict="0">
                <anchor moveWithCells="1">
                  <from>
                    <xdr:col>14</xdr:col>
                    <xdr:colOff>57150</xdr:colOff>
                    <xdr:row>18</xdr:row>
                    <xdr:rowOff>190500</xdr:rowOff>
                  </from>
                  <to>
                    <xdr:col>14</xdr:col>
                    <xdr:colOff>285750</xdr:colOff>
                    <xdr:row>20</xdr:row>
                    <xdr:rowOff>9525</xdr:rowOff>
                  </to>
                </anchor>
              </controlPr>
            </control>
          </mc:Choice>
        </mc:AlternateContent>
        <mc:AlternateContent xmlns:mc="http://schemas.openxmlformats.org/markup-compatibility/2006">
          <mc:Choice Requires="x14">
            <control shapeId="81937" r:id="rId20" name="Check Box 17">
              <controlPr defaultSize="0" autoFill="0" autoLine="0" autoPict="0">
                <anchor moveWithCells="1">
                  <from>
                    <xdr:col>16</xdr:col>
                    <xdr:colOff>57150</xdr:colOff>
                    <xdr:row>16</xdr:row>
                    <xdr:rowOff>209550</xdr:rowOff>
                  </from>
                  <to>
                    <xdr:col>16</xdr:col>
                    <xdr:colOff>285750</xdr:colOff>
                    <xdr:row>18</xdr:row>
                    <xdr:rowOff>19050</xdr:rowOff>
                  </to>
                </anchor>
              </controlPr>
            </control>
          </mc:Choice>
        </mc:AlternateContent>
        <mc:AlternateContent xmlns:mc="http://schemas.openxmlformats.org/markup-compatibility/2006">
          <mc:Choice Requires="x14">
            <control shapeId="81938" r:id="rId21" name="Check Box 18">
              <controlPr defaultSize="0" autoFill="0" autoLine="0" autoPict="0">
                <anchor moveWithCells="1">
                  <from>
                    <xdr:col>17</xdr:col>
                    <xdr:colOff>57150</xdr:colOff>
                    <xdr:row>16</xdr:row>
                    <xdr:rowOff>180975</xdr:rowOff>
                  </from>
                  <to>
                    <xdr:col>17</xdr:col>
                    <xdr:colOff>285750</xdr:colOff>
                    <xdr:row>18</xdr:row>
                    <xdr:rowOff>38100</xdr:rowOff>
                  </to>
                </anchor>
              </controlPr>
            </control>
          </mc:Choice>
        </mc:AlternateContent>
        <mc:AlternateContent xmlns:mc="http://schemas.openxmlformats.org/markup-compatibility/2006">
          <mc:Choice Requires="x14">
            <control shapeId="81939" r:id="rId22" name="Check Box 19">
              <controlPr defaultSize="0" autoFill="0" autoLine="0" autoPict="0">
                <anchor moveWithCells="1">
                  <from>
                    <xdr:col>19</xdr:col>
                    <xdr:colOff>57150</xdr:colOff>
                    <xdr:row>16</xdr:row>
                    <xdr:rowOff>190500</xdr:rowOff>
                  </from>
                  <to>
                    <xdr:col>19</xdr:col>
                    <xdr:colOff>285750</xdr:colOff>
                    <xdr:row>18</xdr:row>
                    <xdr:rowOff>19050</xdr:rowOff>
                  </to>
                </anchor>
              </controlPr>
            </control>
          </mc:Choice>
        </mc:AlternateContent>
        <mc:AlternateContent xmlns:mc="http://schemas.openxmlformats.org/markup-compatibility/2006">
          <mc:Choice Requires="x14">
            <control shapeId="81940" r:id="rId23" name="Check Box 20">
              <controlPr defaultSize="0" autoFill="0" autoLine="0" autoPict="0">
                <anchor moveWithCells="1">
                  <from>
                    <xdr:col>20</xdr:col>
                    <xdr:colOff>57150</xdr:colOff>
                    <xdr:row>17</xdr:row>
                    <xdr:rowOff>9525</xdr:rowOff>
                  </from>
                  <to>
                    <xdr:col>20</xdr:col>
                    <xdr:colOff>285750</xdr:colOff>
                    <xdr:row>18</xdr:row>
                    <xdr:rowOff>9525</xdr:rowOff>
                  </to>
                </anchor>
              </controlPr>
            </control>
          </mc:Choice>
        </mc:AlternateContent>
        <mc:AlternateContent xmlns:mc="http://schemas.openxmlformats.org/markup-compatibility/2006">
          <mc:Choice Requires="x14">
            <control shapeId="81941" r:id="rId24" name="Check Box 21">
              <controlPr defaultSize="0" autoFill="0" autoLine="0" autoPict="0">
                <anchor moveWithCells="1">
                  <from>
                    <xdr:col>16</xdr:col>
                    <xdr:colOff>57150</xdr:colOff>
                    <xdr:row>18</xdr:row>
                    <xdr:rowOff>190500</xdr:rowOff>
                  </from>
                  <to>
                    <xdr:col>16</xdr:col>
                    <xdr:colOff>285750</xdr:colOff>
                    <xdr:row>20</xdr:row>
                    <xdr:rowOff>47625</xdr:rowOff>
                  </to>
                </anchor>
              </controlPr>
            </control>
          </mc:Choice>
        </mc:AlternateContent>
        <mc:AlternateContent xmlns:mc="http://schemas.openxmlformats.org/markup-compatibility/2006">
          <mc:Choice Requires="x14">
            <control shapeId="81942" r:id="rId25" name="Check Box 22">
              <controlPr defaultSize="0" autoFill="0" autoLine="0" autoPict="0">
                <anchor moveWithCells="1">
                  <from>
                    <xdr:col>17</xdr:col>
                    <xdr:colOff>57150</xdr:colOff>
                    <xdr:row>18</xdr:row>
                    <xdr:rowOff>171450</xdr:rowOff>
                  </from>
                  <to>
                    <xdr:col>17</xdr:col>
                    <xdr:colOff>285750</xdr:colOff>
                    <xdr:row>20</xdr:row>
                    <xdr:rowOff>28575</xdr:rowOff>
                  </to>
                </anchor>
              </controlPr>
            </control>
          </mc:Choice>
        </mc:AlternateContent>
        <mc:AlternateContent xmlns:mc="http://schemas.openxmlformats.org/markup-compatibility/2006">
          <mc:Choice Requires="x14">
            <control shapeId="81943" r:id="rId26" name="Check Box 23">
              <controlPr defaultSize="0" autoFill="0" autoLine="0" autoPict="0">
                <anchor moveWithCells="1">
                  <from>
                    <xdr:col>19</xdr:col>
                    <xdr:colOff>57150</xdr:colOff>
                    <xdr:row>18</xdr:row>
                    <xdr:rowOff>171450</xdr:rowOff>
                  </from>
                  <to>
                    <xdr:col>19</xdr:col>
                    <xdr:colOff>285750</xdr:colOff>
                    <xdr:row>20</xdr:row>
                    <xdr:rowOff>19050</xdr:rowOff>
                  </to>
                </anchor>
              </controlPr>
            </control>
          </mc:Choice>
        </mc:AlternateContent>
        <mc:AlternateContent xmlns:mc="http://schemas.openxmlformats.org/markup-compatibility/2006">
          <mc:Choice Requires="x14">
            <control shapeId="81944" r:id="rId27" name="Check Box 24">
              <controlPr defaultSize="0" autoFill="0" autoLine="0" autoPict="0">
                <anchor moveWithCells="1">
                  <from>
                    <xdr:col>20</xdr:col>
                    <xdr:colOff>57150</xdr:colOff>
                    <xdr:row>18</xdr:row>
                    <xdr:rowOff>190500</xdr:rowOff>
                  </from>
                  <to>
                    <xdr:col>20</xdr:col>
                    <xdr:colOff>285750</xdr:colOff>
                    <xdr:row>20</xdr:row>
                    <xdr:rowOff>9525</xdr:rowOff>
                  </to>
                </anchor>
              </controlPr>
            </control>
          </mc:Choice>
        </mc:AlternateContent>
        <mc:AlternateContent xmlns:mc="http://schemas.openxmlformats.org/markup-compatibility/2006">
          <mc:Choice Requires="x14">
            <control shapeId="81945" r:id="rId28" name="Check Box 25">
              <controlPr defaultSize="0" autoFill="0" autoLine="0" autoPict="0">
                <anchor moveWithCells="1">
                  <from>
                    <xdr:col>3</xdr:col>
                    <xdr:colOff>57150</xdr:colOff>
                    <xdr:row>22</xdr:row>
                    <xdr:rowOff>171450</xdr:rowOff>
                  </from>
                  <to>
                    <xdr:col>4</xdr:col>
                    <xdr:colOff>19050</xdr:colOff>
                    <xdr:row>24</xdr:row>
                    <xdr:rowOff>9525</xdr:rowOff>
                  </to>
                </anchor>
              </controlPr>
            </control>
          </mc:Choice>
        </mc:AlternateContent>
        <mc:AlternateContent xmlns:mc="http://schemas.openxmlformats.org/markup-compatibility/2006">
          <mc:Choice Requires="x14">
            <control shapeId="81946" r:id="rId29" name="Check Box 26">
              <controlPr defaultSize="0" autoFill="0" autoLine="0" autoPict="0">
                <anchor moveWithCells="1">
                  <from>
                    <xdr:col>9</xdr:col>
                    <xdr:colOff>57150</xdr:colOff>
                    <xdr:row>23</xdr:row>
                    <xdr:rowOff>0</xdr:rowOff>
                  </from>
                  <to>
                    <xdr:col>10</xdr:col>
                    <xdr:colOff>19050</xdr:colOff>
                    <xdr:row>24</xdr:row>
                    <xdr:rowOff>0</xdr:rowOff>
                  </to>
                </anchor>
              </controlPr>
            </control>
          </mc:Choice>
        </mc:AlternateContent>
        <mc:AlternateContent xmlns:mc="http://schemas.openxmlformats.org/markup-compatibility/2006">
          <mc:Choice Requires="x14">
            <control shapeId="81947" r:id="rId30" name="Check Box 27">
              <controlPr defaultSize="0" autoFill="0" autoLine="0" autoPict="0">
                <anchor moveWithCells="1">
                  <from>
                    <xdr:col>15</xdr:col>
                    <xdr:colOff>57150</xdr:colOff>
                    <xdr:row>23</xdr:row>
                    <xdr:rowOff>0</xdr:rowOff>
                  </from>
                  <to>
                    <xdr:col>16</xdr:col>
                    <xdr:colOff>19050</xdr:colOff>
                    <xdr:row>24</xdr:row>
                    <xdr:rowOff>9525</xdr:rowOff>
                  </to>
                </anchor>
              </controlPr>
            </control>
          </mc:Choice>
        </mc:AlternateContent>
        <mc:AlternateContent xmlns:mc="http://schemas.openxmlformats.org/markup-compatibility/2006">
          <mc:Choice Requires="x14">
            <control shapeId="81948" r:id="rId31" name="Check Box 28">
              <controlPr defaultSize="0" autoFill="0" autoLine="0" autoPict="0">
                <anchor moveWithCells="1">
                  <from>
                    <xdr:col>3</xdr:col>
                    <xdr:colOff>57150</xdr:colOff>
                    <xdr:row>48</xdr:row>
                    <xdr:rowOff>9525</xdr:rowOff>
                  </from>
                  <to>
                    <xdr:col>4</xdr:col>
                    <xdr:colOff>19050</xdr:colOff>
                    <xdr:row>49</xdr:row>
                    <xdr:rowOff>0</xdr:rowOff>
                  </to>
                </anchor>
              </controlPr>
            </control>
          </mc:Choice>
        </mc:AlternateContent>
        <mc:AlternateContent xmlns:mc="http://schemas.openxmlformats.org/markup-compatibility/2006">
          <mc:Choice Requires="x14">
            <control shapeId="81949" r:id="rId32" name="Check Box 29">
              <controlPr defaultSize="0" autoFill="0" autoLine="0" autoPict="0">
                <anchor moveWithCells="1">
                  <from>
                    <xdr:col>9</xdr:col>
                    <xdr:colOff>57150</xdr:colOff>
                    <xdr:row>48</xdr:row>
                    <xdr:rowOff>9525</xdr:rowOff>
                  </from>
                  <to>
                    <xdr:col>10</xdr:col>
                    <xdr:colOff>19050</xdr:colOff>
                    <xdr:row>49</xdr:row>
                    <xdr:rowOff>9525</xdr:rowOff>
                  </to>
                </anchor>
              </controlPr>
            </control>
          </mc:Choice>
        </mc:AlternateContent>
        <mc:AlternateContent xmlns:mc="http://schemas.openxmlformats.org/markup-compatibility/2006">
          <mc:Choice Requires="x14">
            <control shapeId="81950" r:id="rId33" name="Check Box 30">
              <controlPr defaultSize="0" autoFill="0" autoLine="0" autoPict="0">
                <anchor moveWithCells="1">
                  <from>
                    <xdr:col>15</xdr:col>
                    <xdr:colOff>57150</xdr:colOff>
                    <xdr:row>48</xdr:row>
                    <xdr:rowOff>9525</xdr:rowOff>
                  </from>
                  <to>
                    <xdr:col>16</xdr:col>
                    <xdr:colOff>19050</xdr:colOff>
                    <xdr:row>49</xdr:row>
                    <xdr:rowOff>0</xdr:rowOff>
                  </to>
                </anchor>
              </controlPr>
            </control>
          </mc:Choice>
        </mc:AlternateContent>
        <mc:AlternateContent xmlns:mc="http://schemas.openxmlformats.org/markup-compatibility/2006">
          <mc:Choice Requires="x14">
            <control shapeId="81951" r:id="rId34" name="Check Box 31">
              <controlPr defaultSize="0" autoFill="0" autoLine="0" autoPict="0">
                <anchor moveWithCells="1">
                  <from>
                    <xdr:col>19</xdr:col>
                    <xdr:colOff>219075</xdr:colOff>
                    <xdr:row>64</xdr:row>
                    <xdr:rowOff>28575</xdr:rowOff>
                  </from>
                  <to>
                    <xdr:col>20</xdr:col>
                    <xdr:colOff>152400</xdr:colOff>
                    <xdr:row>64</xdr:row>
                    <xdr:rowOff>171450</xdr:rowOff>
                  </to>
                </anchor>
              </controlPr>
            </control>
          </mc:Choice>
        </mc:AlternateContent>
        <mc:AlternateContent xmlns:mc="http://schemas.openxmlformats.org/markup-compatibility/2006">
          <mc:Choice Requires="x14">
            <control shapeId="81952" r:id="rId35" name="Check Box 32">
              <controlPr defaultSize="0" autoFill="0" autoLine="0" autoPict="0">
                <anchor moveWithCells="1">
                  <from>
                    <xdr:col>19</xdr:col>
                    <xdr:colOff>219075</xdr:colOff>
                    <xdr:row>64</xdr:row>
                    <xdr:rowOff>228600</xdr:rowOff>
                  </from>
                  <to>
                    <xdr:col>20</xdr:col>
                    <xdr:colOff>114300</xdr:colOff>
                    <xdr:row>65</xdr:row>
                    <xdr:rowOff>209550</xdr:rowOff>
                  </to>
                </anchor>
              </controlPr>
            </control>
          </mc:Choice>
        </mc:AlternateContent>
        <mc:AlternateContent xmlns:mc="http://schemas.openxmlformats.org/markup-compatibility/2006">
          <mc:Choice Requires="x14">
            <control shapeId="81953" r:id="rId36" name="Check Box 33">
              <controlPr defaultSize="0" autoFill="0" autoLine="0" autoPict="0">
                <anchor moveWithCells="1">
                  <from>
                    <xdr:col>19</xdr:col>
                    <xdr:colOff>219075</xdr:colOff>
                    <xdr:row>66</xdr:row>
                    <xdr:rowOff>219075</xdr:rowOff>
                  </from>
                  <to>
                    <xdr:col>20</xdr:col>
                    <xdr:colOff>123825</xdr:colOff>
                    <xdr:row>67</xdr:row>
                    <xdr:rowOff>209550</xdr:rowOff>
                  </to>
                </anchor>
              </controlPr>
            </control>
          </mc:Choice>
        </mc:AlternateContent>
        <mc:AlternateContent xmlns:mc="http://schemas.openxmlformats.org/markup-compatibility/2006">
          <mc:Choice Requires="x14">
            <control shapeId="81954" r:id="rId37" name="Check Box 34">
              <controlPr defaultSize="0" autoFill="0" autoLine="0" autoPict="0">
                <anchor moveWithCells="1">
                  <from>
                    <xdr:col>19</xdr:col>
                    <xdr:colOff>219075</xdr:colOff>
                    <xdr:row>65</xdr:row>
                    <xdr:rowOff>219075</xdr:rowOff>
                  </from>
                  <to>
                    <xdr:col>20</xdr:col>
                    <xdr:colOff>114300</xdr:colOff>
                    <xdr:row>66</xdr:row>
                    <xdr:rowOff>209550</xdr:rowOff>
                  </to>
                </anchor>
              </controlPr>
            </control>
          </mc:Choice>
        </mc:AlternateContent>
        <mc:AlternateContent xmlns:mc="http://schemas.openxmlformats.org/markup-compatibility/2006">
          <mc:Choice Requires="x14">
            <control shapeId="81956" r:id="rId38" name="Check Box 36">
              <controlPr defaultSize="0" autoFill="0" autoLine="0" autoPict="0">
                <anchor moveWithCells="1">
                  <from>
                    <xdr:col>9</xdr:col>
                    <xdr:colOff>57150</xdr:colOff>
                    <xdr:row>48</xdr:row>
                    <xdr:rowOff>9525</xdr:rowOff>
                  </from>
                  <to>
                    <xdr:col>10</xdr:col>
                    <xdr:colOff>19050</xdr:colOff>
                    <xdr:row>49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9"/>
    <pageSetUpPr fitToPage="1"/>
  </sheetPr>
  <dimension ref="A1:BZ89"/>
  <sheetViews>
    <sheetView showZeros="0" view="pageBreakPreview" topLeftCell="A13" zoomScaleNormal="100" zoomScaleSheetLayoutView="100" workbookViewId="0">
      <selection activeCell="U3" sqref="U3:AA3"/>
    </sheetView>
  </sheetViews>
  <sheetFormatPr defaultColWidth="2.5" defaultRowHeight="15" customHeight="1" x14ac:dyDescent="0.25"/>
  <cols>
    <col min="1" max="4" width="2.5" style="63" customWidth="1"/>
    <col min="5" max="5" width="5.25" style="63" customWidth="1"/>
    <col min="6" max="6" width="3.25" style="63" customWidth="1"/>
    <col min="7" max="18" width="3" style="63" customWidth="1"/>
    <col min="19" max="19" width="5.25" style="63" customWidth="1"/>
    <col min="20" max="20" width="3.25" style="63" customWidth="1"/>
    <col min="21" max="36" width="3" style="63" customWidth="1"/>
    <col min="37" max="37" width="3.25" style="63" customWidth="1"/>
    <col min="38" max="38" width="5.25" style="63" customWidth="1"/>
    <col min="39" max="39" width="3.25" style="63" customWidth="1"/>
    <col min="40" max="53" width="3" style="63" customWidth="1"/>
    <col min="54" max="54" width="2.5" style="63" customWidth="1"/>
    <col min="55" max="55" width="2.625" style="63" customWidth="1"/>
    <col min="56" max="56" width="2.5" style="63" customWidth="1"/>
    <col min="57" max="57" width="2.5" style="63"/>
    <col min="58" max="59" width="0" style="63" hidden="1" customWidth="1"/>
    <col min="60" max="60" width="2.5" style="63" hidden="1" customWidth="1"/>
    <col min="61" max="62" width="0" style="63" hidden="1" customWidth="1"/>
    <col min="63" max="63" width="2.5" style="63" hidden="1" customWidth="1"/>
    <col min="64" max="64" width="9.25" style="63" hidden="1" customWidth="1"/>
    <col min="65" max="65" width="2.5" style="63" hidden="1" customWidth="1"/>
    <col min="66" max="68" width="7.375" style="63" hidden="1" customWidth="1"/>
    <col min="69" max="69" width="0" style="63" hidden="1" customWidth="1"/>
    <col min="70" max="76" width="2.5" style="63"/>
    <col min="77" max="77" width="15.375" style="63" hidden="1" customWidth="1"/>
    <col min="78" max="78" width="25.375" style="63" hidden="1" customWidth="1"/>
    <col min="79" max="79" width="0" style="63" hidden="1" customWidth="1"/>
    <col min="80" max="16384" width="2.5" style="63"/>
  </cols>
  <sheetData>
    <row r="1" spans="1:78" ht="24" customHeight="1" x14ac:dyDescent="0.25">
      <c r="A1" s="843" t="s">
        <v>624</v>
      </c>
      <c r="B1" s="843"/>
      <c r="C1" s="843"/>
      <c r="D1" s="843"/>
      <c r="E1" s="843"/>
      <c r="F1" s="843"/>
      <c r="G1" s="843"/>
      <c r="H1" s="843"/>
      <c r="I1" s="843"/>
      <c r="J1" s="843"/>
      <c r="K1" s="843"/>
      <c r="L1" s="843"/>
      <c r="M1" s="843"/>
      <c r="N1" s="843"/>
      <c r="O1" s="843"/>
      <c r="P1" s="843"/>
      <c r="Q1" s="843"/>
      <c r="R1" s="843"/>
      <c r="S1" s="843"/>
      <c r="T1" s="843"/>
      <c r="U1" s="843"/>
      <c r="V1" s="843"/>
      <c r="W1" s="843"/>
      <c r="X1" s="843"/>
      <c r="Y1" s="843"/>
      <c r="Z1" s="843"/>
      <c r="AA1" s="843"/>
      <c r="AB1" s="843"/>
      <c r="AC1" s="843"/>
      <c r="AD1" s="843"/>
      <c r="AE1" s="843"/>
      <c r="AF1" s="843"/>
      <c r="AG1" s="843"/>
      <c r="AH1" s="843"/>
      <c r="AI1" s="843"/>
      <c r="AJ1" s="843"/>
      <c r="AK1" s="843"/>
      <c r="AL1" s="843"/>
      <c r="AM1" s="843"/>
      <c r="AN1" s="843"/>
      <c r="AO1" s="843"/>
      <c r="AP1" s="843"/>
      <c r="AQ1" s="843"/>
      <c r="AR1" s="843"/>
      <c r="AS1" s="843"/>
      <c r="AT1" s="843"/>
      <c r="AU1" s="843"/>
      <c r="AV1" s="843"/>
      <c r="AW1" s="843"/>
      <c r="AX1" s="843"/>
      <c r="AY1" s="843"/>
      <c r="AZ1" s="843"/>
      <c r="BA1" s="843"/>
      <c r="BB1" s="843"/>
      <c r="BC1" s="843"/>
      <c r="BD1" s="843"/>
    </row>
    <row r="2" spans="1:78" ht="4.5" customHeight="1" thickBot="1" x14ac:dyDescent="0.3">
      <c r="AL2" s="64"/>
      <c r="AM2" s="64"/>
      <c r="AN2" s="64"/>
      <c r="AO2" s="64"/>
      <c r="AP2" s="64"/>
      <c r="AQ2" s="64"/>
      <c r="AR2" s="64"/>
      <c r="AS2" s="64"/>
      <c r="AT2" s="64"/>
      <c r="AU2" s="64"/>
      <c r="AV2" s="64"/>
      <c r="AW2" s="64"/>
      <c r="AX2" s="64"/>
      <c r="AY2" s="64"/>
      <c r="AZ2" s="64"/>
      <c r="BA2" s="64"/>
      <c r="BB2" s="64"/>
      <c r="BC2" s="64"/>
      <c r="BD2" s="64"/>
    </row>
    <row r="3" spans="1:78" ht="15" customHeight="1" thickBot="1" x14ac:dyDescent="0.3">
      <c r="A3" s="844" t="s">
        <v>24</v>
      </c>
      <c r="B3" s="845"/>
      <c r="C3" s="845"/>
      <c r="D3" s="845"/>
      <c r="E3" s="846"/>
      <c r="F3" s="847"/>
      <c r="G3" s="478" t="s">
        <v>0</v>
      </c>
      <c r="H3" s="847"/>
      <c r="I3" s="847"/>
      <c r="J3" s="478" t="s">
        <v>13</v>
      </c>
      <c r="K3" s="848"/>
      <c r="L3" s="848"/>
      <c r="M3" s="478" t="s">
        <v>14</v>
      </c>
      <c r="N3" s="1066" t="s">
        <v>661</v>
      </c>
      <c r="O3" s="845"/>
      <c r="P3" s="845"/>
      <c r="Q3" s="845"/>
      <c r="R3" s="845"/>
      <c r="S3" s="845"/>
      <c r="T3" s="1067"/>
      <c r="U3" s="1063" t="s">
        <v>662</v>
      </c>
      <c r="V3" s="1064"/>
      <c r="W3" s="1064"/>
      <c r="X3" s="1064"/>
      <c r="Y3" s="1064"/>
      <c r="Z3" s="1064"/>
      <c r="AA3" s="1065"/>
      <c r="AB3" s="437"/>
      <c r="AC3" s="437"/>
      <c r="AD3" s="437"/>
      <c r="AE3" s="437"/>
      <c r="AF3" s="437"/>
      <c r="AG3" s="437"/>
      <c r="AH3" s="437"/>
      <c r="AI3" s="437"/>
      <c r="AJ3" s="437"/>
      <c r="AK3" s="437"/>
      <c r="AL3" s="437"/>
      <c r="AQ3" s="65"/>
      <c r="AR3" s="65"/>
      <c r="AS3" s="65"/>
      <c r="AT3" s="65"/>
      <c r="AU3" s="65"/>
    </row>
    <row r="4" spans="1:78" ht="15" customHeight="1" x14ac:dyDescent="0.25">
      <c r="A4" s="749" t="s">
        <v>3</v>
      </c>
      <c r="B4" s="750"/>
      <c r="C4" s="750"/>
      <c r="D4" s="750"/>
      <c r="E4" s="863"/>
      <c r="F4" s="864"/>
      <c r="G4" s="864"/>
      <c r="H4" s="864"/>
      <c r="I4" s="864"/>
      <c r="J4" s="864"/>
      <c r="K4" s="864"/>
      <c r="L4" s="864"/>
      <c r="M4" s="864"/>
      <c r="N4" s="864"/>
      <c r="O4" s="864"/>
      <c r="P4" s="864"/>
      <c r="Q4" s="864"/>
      <c r="R4" s="864"/>
      <c r="S4" s="864"/>
      <c r="T4" s="864"/>
      <c r="U4" s="864"/>
      <c r="V4" s="864"/>
      <c r="W4" s="865"/>
      <c r="X4" s="745" t="s">
        <v>17</v>
      </c>
      <c r="Y4" s="746"/>
      <c r="Z4" s="746"/>
      <c r="AA4" s="746"/>
      <c r="AB4" s="751" t="s">
        <v>384</v>
      </c>
      <c r="AC4" s="752"/>
      <c r="AD4" s="752"/>
      <c r="AE4" s="752"/>
      <c r="AF4" s="752"/>
      <c r="AG4" s="761" t="s">
        <v>23</v>
      </c>
      <c r="AH4" s="757"/>
      <c r="AI4" s="757"/>
      <c r="AJ4" s="769"/>
      <c r="AK4" s="769"/>
      <c r="AL4" s="741" t="s">
        <v>18</v>
      </c>
      <c r="AM4" s="757" t="s">
        <v>19</v>
      </c>
      <c r="AN4" s="757"/>
      <c r="AO4" s="757"/>
      <c r="AP4" s="769"/>
      <c r="AQ4" s="769"/>
      <c r="AR4" s="741" t="s">
        <v>18</v>
      </c>
      <c r="AS4" s="1068" t="s">
        <v>617</v>
      </c>
      <c r="AT4" s="1069"/>
      <c r="AU4" s="1069"/>
      <c r="AV4" s="1069"/>
      <c r="AW4" s="1069"/>
      <c r="AX4" s="1069"/>
      <c r="AY4" s="1069"/>
      <c r="AZ4" s="769"/>
      <c r="BA4" s="769"/>
      <c r="BB4" s="769"/>
      <c r="BC4" s="769"/>
      <c r="BD4" s="1097" t="s">
        <v>622</v>
      </c>
    </row>
    <row r="5" spans="1:78" ht="15" customHeight="1" x14ac:dyDescent="0.25">
      <c r="A5" s="831"/>
      <c r="B5" s="832"/>
      <c r="C5" s="832"/>
      <c r="D5" s="832"/>
      <c r="E5" s="866"/>
      <c r="F5" s="867"/>
      <c r="G5" s="867"/>
      <c r="H5" s="867"/>
      <c r="I5" s="867"/>
      <c r="J5" s="867"/>
      <c r="K5" s="867"/>
      <c r="L5" s="867"/>
      <c r="M5" s="867"/>
      <c r="N5" s="867"/>
      <c r="O5" s="867"/>
      <c r="P5" s="867"/>
      <c r="Q5" s="867"/>
      <c r="R5" s="867"/>
      <c r="S5" s="867"/>
      <c r="T5" s="867"/>
      <c r="U5" s="867"/>
      <c r="V5" s="867"/>
      <c r="W5" s="868"/>
      <c r="X5" s="747"/>
      <c r="Y5" s="748"/>
      <c r="Z5" s="748"/>
      <c r="AA5" s="748"/>
      <c r="AB5" s="753"/>
      <c r="AC5" s="754"/>
      <c r="AD5" s="754"/>
      <c r="AE5" s="754"/>
      <c r="AF5" s="754"/>
      <c r="AG5" s="762"/>
      <c r="AH5" s="758"/>
      <c r="AI5" s="758"/>
      <c r="AJ5" s="770"/>
      <c r="AK5" s="770"/>
      <c r="AL5" s="742"/>
      <c r="AM5" s="758"/>
      <c r="AN5" s="758"/>
      <c r="AO5" s="758"/>
      <c r="AP5" s="770"/>
      <c r="AQ5" s="770"/>
      <c r="AR5" s="742"/>
      <c r="AS5" s="1070"/>
      <c r="AT5" s="1071"/>
      <c r="AU5" s="1071"/>
      <c r="AV5" s="1071"/>
      <c r="AW5" s="1071"/>
      <c r="AX5" s="1071"/>
      <c r="AY5" s="1071"/>
      <c r="AZ5" s="1074"/>
      <c r="BA5" s="1074"/>
      <c r="BB5" s="1074"/>
      <c r="BC5" s="1074"/>
      <c r="BD5" s="1098"/>
    </row>
    <row r="6" spans="1:78" ht="15" customHeight="1" x14ac:dyDescent="0.25">
      <c r="A6" s="831" t="s">
        <v>4</v>
      </c>
      <c r="B6" s="832"/>
      <c r="C6" s="832"/>
      <c r="D6" s="832"/>
      <c r="E6" s="853" t="s">
        <v>44</v>
      </c>
      <c r="F6" s="809"/>
      <c r="G6" s="809"/>
      <c r="H6" s="809" t="s">
        <v>0</v>
      </c>
      <c r="I6" s="855"/>
      <c r="J6" s="855"/>
      <c r="K6" s="809" t="s">
        <v>13</v>
      </c>
      <c r="L6" s="855"/>
      <c r="M6" s="855"/>
      <c r="N6" s="809" t="s">
        <v>14</v>
      </c>
      <c r="O6" s="859" t="s">
        <v>15</v>
      </c>
      <c r="P6" s="857" t="str">
        <f>IFERROR(TEXT(DATE(F6,I6,L6),"aaa"),"")</f>
        <v/>
      </c>
      <c r="Q6" s="857"/>
      <c r="R6" s="859" t="s">
        <v>16</v>
      </c>
      <c r="S6" s="803"/>
      <c r="T6" s="861" t="s">
        <v>21</v>
      </c>
      <c r="U6" s="803"/>
      <c r="V6" s="803"/>
      <c r="W6" s="801" t="s">
        <v>22</v>
      </c>
      <c r="X6" s="747"/>
      <c r="Y6" s="748"/>
      <c r="Z6" s="748"/>
      <c r="AA6" s="748"/>
      <c r="AB6" s="755" t="s">
        <v>283</v>
      </c>
      <c r="AC6" s="756"/>
      <c r="AD6" s="756"/>
      <c r="AE6" s="756"/>
      <c r="AF6" s="756"/>
      <c r="AG6" s="795" t="s">
        <v>23</v>
      </c>
      <c r="AH6" s="759"/>
      <c r="AI6" s="759"/>
      <c r="AJ6" s="767"/>
      <c r="AK6" s="767"/>
      <c r="AL6" s="743" t="s">
        <v>18</v>
      </c>
      <c r="AM6" s="759" t="s">
        <v>19</v>
      </c>
      <c r="AN6" s="759"/>
      <c r="AO6" s="759"/>
      <c r="AP6" s="767"/>
      <c r="AQ6" s="767"/>
      <c r="AR6" s="743" t="s">
        <v>18</v>
      </c>
      <c r="AS6" s="1070"/>
      <c r="AT6" s="1071"/>
      <c r="AU6" s="1071"/>
      <c r="AV6" s="1071"/>
      <c r="AW6" s="1071"/>
      <c r="AX6" s="1071"/>
      <c r="AY6" s="1071"/>
      <c r="AZ6" s="1074"/>
      <c r="BA6" s="1074"/>
      <c r="BB6" s="1074"/>
      <c r="BC6" s="1074"/>
      <c r="BD6" s="1098"/>
    </row>
    <row r="7" spans="1:78" ht="15" customHeight="1" x14ac:dyDescent="0.25">
      <c r="A7" s="831"/>
      <c r="B7" s="832"/>
      <c r="C7" s="832"/>
      <c r="D7" s="832"/>
      <c r="E7" s="854"/>
      <c r="F7" s="810"/>
      <c r="G7" s="810"/>
      <c r="H7" s="810"/>
      <c r="I7" s="856"/>
      <c r="J7" s="856"/>
      <c r="K7" s="810"/>
      <c r="L7" s="856"/>
      <c r="M7" s="856"/>
      <c r="N7" s="810"/>
      <c r="O7" s="860"/>
      <c r="P7" s="858"/>
      <c r="Q7" s="858"/>
      <c r="R7" s="860"/>
      <c r="S7" s="804"/>
      <c r="T7" s="862"/>
      <c r="U7" s="804"/>
      <c r="V7" s="804"/>
      <c r="W7" s="802"/>
      <c r="X7" s="749"/>
      <c r="Y7" s="750"/>
      <c r="Z7" s="750"/>
      <c r="AA7" s="750"/>
      <c r="AB7" s="755"/>
      <c r="AC7" s="756"/>
      <c r="AD7" s="756"/>
      <c r="AE7" s="756"/>
      <c r="AF7" s="756"/>
      <c r="AG7" s="796"/>
      <c r="AH7" s="760"/>
      <c r="AI7" s="760"/>
      <c r="AJ7" s="768"/>
      <c r="AK7" s="768"/>
      <c r="AL7" s="744"/>
      <c r="AM7" s="760"/>
      <c r="AN7" s="760"/>
      <c r="AO7" s="760"/>
      <c r="AP7" s="768"/>
      <c r="AQ7" s="768"/>
      <c r="AR7" s="744"/>
      <c r="AS7" s="1072"/>
      <c r="AT7" s="1073"/>
      <c r="AU7" s="1073"/>
      <c r="AV7" s="1073"/>
      <c r="AW7" s="1073"/>
      <c r="AX7" s="1073"/>
      <c r="AY7" s="1073"/>
      <c r="AZ7" s="768"/>
      <c r="BA7" s="768"/>
      <c r="BB7" s="768"/>
      <c r="BC7" s="768"/>
      <c r="BD7" s="1099"/>
      <c r="BE7" s="441"/>
      <c r="BY7" s="63" t="s">
        <v>662</v>
      </c>
    </row>
    <row r="8" spans="1:78" ht="15" customHeight="1" x14ac:dyDescent="0.25">
      <c r="A8" s="831"/>
      <c r="B8" s="832"/>
      <c r="C8" s="832"/>
      <c r="D8" s="832"/>
      <c r="E8" s="797" t="s">
        <v>10</v>
      </c>
      <c r="F8" s="798"/>
      <c r="G8" s="798"/>
      <c r="H8" s="798"/>
      <c r="I8" s="807"/>
      <c r="J8" s="807"/>
      <c r="K8" s="805" t="s">
        <v>13</v>
      </c>
      <c r="L8" s="807"/>
      <c r="M8" s="807"/>
      <c r="N8" s="805" t="s">
        <v>14</v>
      </c>
      <c r="O8" s="811" t="s">
        <v>15</v>
      </c>
      <c r="P8" s="1100" t="str">
        <f>IFERROR(TEXT(DATE(F6,I8,L8),"aaa"),"")</f>
        <v/>
      </c>
      <c r="Q8" s="1100"/>
      <c r="R8" s="811" t="s">
        <v>16</v>
      </c>
      <c r="S8" s="815"/>
      <c r="T8" s="827" t="s">
        <v>21</v>
      </c>
      <c r="U8" s="813"/>
      <c r="V8" s="813"/>
      <c r="W8" s="829" t="s">
        <v>22</v>
      </c>
      <c r="X8" s="771" t="s">
        <v>673</v>
      </c>
      <c r="Y8" s="772"/>
      <c r="Z8" s="772"/>
      <c r="AA8" s="772"/>
      <c r="AB8" s="817" t="s">
        <v>50</v>
      </c>
      <c r="AC8" s="818"/>
      <c r="AD8" s="821"/>
      <c r="AE8" s="821"/>
      <c r="AF8" s="823" t="s">
        <v>45</v>
      </c>
      <c r="AG8" s="821"/>
      <c r="AH8" s="821"/>
      <c r="AI8" s="825"/>
      <c r="AJ8" s="821"/>
      <c r="AK8" s="823" t="s">
        <v>46</v>
      </c>
      <c r="AL8" s="821"/>
      <c r="AM8" s="763" t="s">
        <v>47</v>
      </c>
      <c r="AN8" s="544"/>
      <c r="AO8" s="777" t="s">
        <v>769</v>
      </c>
      <c r="AP8" s="777"/>
      <c r="AQ8" s="777"/>
      <c r="AR8" s="777" t="s">
        <v>49</v>
      </c>
      <c r="AS8" s="1087" t="s">
        <v>48</v>
      </c>
      <c r="AT8" s="1087"/>
      <c r="AU8" s="1087"/>
      <c r="AV8" s="1088"/>
      <c r="AW8" s="1078" t="s">
        <v>385</v>
      </c>
      <c r="AX8" s="1079"/>
      <c r="AY8" s="1080"/>
      <c r="AZ8" s="789" t="s">
        <v>767</v>
      </c>
      <c r="BA8" s="789"/>
      <c r="BB8" s="789"/>
      <c r="BC8" s="789"/>
      <c r="BD8" s="790"/>
      <c r="BE8" s="442"/>
      <c r="BF8" s="439"/>
      <c r="BY8" s="63" t="s">
        <v>663</v>
      </c>
    </row>
    <row r="9" spans="1:78" ht="15" customHeight="1" thickBot="1" x14ac:dyDescent="0.3">
      <c r="A9" s="831"/>
      <c r="B9" s="832"/>
      <c r="C9" s="832"/>
      <c r="D9" s="832"/>
      <c r="E9" s="799"/>
      <c r="F9" s="800"/>
      <c r="G9" s="800"/>
      <c r="H9" s="800"/>
      <c r="I9" s="808"/>
      <c r="J9" s="808"/>
      <c r="K9" s="806"/>
      <c r="L9" s="808"/>
      <c r="M9" s="808"/>
      <c r="N9" s="806"/>
      <c r="O9" s="812"/>
      <c r="P9" s="1101"/>
      <c r="Q9" s="1101"/>
      <c r="R9" s="812"/>
      <c r="S9" s="816"/>
      <c r="T9" s="828"/>
      <c r="U9" s="814"/>
      <c r="V9" s="814"/>
      <c r="W9" s="830"/>
      <c r="X9" s="773"/>
      <c r="Y9" s="774"/>
      <c r="Z9" s="774"/>
      <c r="AA9" s="774"/>
      <c r="AB9" s="819"/>
      <c r="AC9" s="820"/>
      <c r="AD9" s="822"/>
      <c r="AE9" s="822"/>
      <c r="AF9" s="824"/>
      <c r="AG9" s="822"/>
      <c r="AH9" s="822"/>
      <c r="AI9" s="826"/>
      <c r="AJ9" s="822"/>
      <c r="AK9" s="824"/>
      <c r="AL9" s="822"/>
      <c r="AM9" s="764"/>
      <c r="AN9" s="547"/>
      <c r="AO9" s="778"/>
      <c r="AP9" s="778"/>
      <c r="AQ9" s="778"/>
      <c r="AR9" s="778"/>
      <c r="AS9" s="1089"/>
      <c r="AT9" s="1089"/>
      <c r="AU9" s="1089"/>
      <c r="AV9" s="1090"/>
      <c r="AW9" s="1081"/>
      <c r="AX9" s="1082"/>
      <c r="AY9" s="1083"/>
      <c r="AZ9" s="791"/>
      <c r="BA9" s="791"/>
      <c r="BB9" s="791"/>
      <c r="BC9" s="791"/>
      <c r="BD9" s="792"/>
      <c r="BE9" s="442"/>
      <c r="BF9" s="440"/>
      <c r="BY9" s="63" t="s">
        <v>664</v>
      </c>
    </row>
    <row r="10" spans="1:78" ht="15" customHeight="1" x14ac:dyDescent="0.25">
      <c r="A10" s="849" t="s">
        <v>194</v>
      </c>
      <c r="B10" s="850"/>
      <c r="C10" s="850"/>
      <c r="D10" s="850"/>
      <c r="E10" s="833" t="s">
        <v>616</v>
      </c>
      <c r="F10" s="835"/>
      <c r="G10" s="835"/>
      <c r="H10" s="835"/>
      <c r="I10" s="835"/>
      <c r="J10" s="835"/>
      <c r="K10" s="835"/>
      <c r="L10" s="835"/>
      <c r="M10" s="835"/>
      <c r="N10" s="837" t="s">
        <v>427</v>
      </c>
      <c r="O10" s="837"/>
      <c r="P10" s="837"/>
      <c r="Q10" s="839"/>
      <c r="R10" s="839"/>
      <c r="S10" s="839"/>
      <c r="T10" s="839"/>
      <c r="U10" s="839"/>
      <c r="V10" s="839"/>
      <c r="W10" s="840"/>
      <c r="X10" s="773"/>
      <c r="Y10" s="774"/>
      <c r="Z10" s="774"/>
      <c r="AA10" s="774"/>
      <c r="AB10" s="1091" t="s">
        <v>51</v>
      </c>
      <c r="AC10" s="1092"/>
      <c r="AD10" s="782"/>
      <c r="AE10" s="782"/>
      <c r="AF10" s="785" t="s">
        <v>45</v>
      </c>
      <c r="AG10" s="782"/>
      <c r="AH10" s="782"/>
      <c r="AI10" s="781"/>
      <c r="AJ10" s="782"/>
      <c r="AK10" s="785" t="s">
        <v>46</v>
      </c>
      <c r="AL10" s="1075"/>
      <c r="AM10" s="765" t="s">
        <v>47</v>
      </c>
      <c r="AN10" s="1076" t="s">
        <v>454</v>
      </c>
      <c r="AO10" s="1076"/>
      <c r="AP10" s="1076"/>
      <c r="AQ10" s="1076"/>
      <c r="AR10" s="779" t="s">
        <v>49</v>
      </c>
      <c r="AS10" s="544"/>
      <c r="AT10" s="1102" t="s">
        <v>769</v>
      </c>
      <c r="AU10" s="1102"/>
      <c r="AV10" s="1103"/>
      <c r="AW10" s="1084"/>
      <c r="AX10" s="815"/>
      <c r="AY10" s="787" t="s">
        <v>7</v>
      </c>
      <c r="AZ10" s="791"/>
      <c r="BA10" s="791"/>
      <c r="BB10" s="791"/>
      <c r="BC10" s="791"/>
      <c r="BD10" s="792"/>
      <c r="BE10" s="441"/>
    </row>
    <row r="11" spans="1:78" ht="15" customHeight="1" thickBot="1" x14ac:dyDescent="0.3">
      <c r="A11" s="851"/>
      <c r="B11" s="852"/>
      <c r="C11" s="852"/>
      <c r="D11" s="852"/>
      <c r="E11" s="834"/>
      <c r="F11" s="836"/>
      <c r="G11" s="836"/>
      <c r="H11" s="836"/>
      <c r="I11" s="836"/>
      <c r="J11" s="836"/>
      <c r="K11" s="836"/>
      <c r="L11" s="836"/>
      <c r="M11" s="836"/>
      <c r="N11" s="838"/>
      <c r="O11" s="838"/>
      <c r="P11" s="838"/>
      <c r="Q11" s="841"/>
      <c r="R11" s="841"/>
      <c r="S11" s="841"/>
      <c r="T11" s="841"/>
      <c r="U11" s="841"/>
      <c r="V11" s="841"/>
      <c r="W11" s="842"/>
      <c r="X11" s="775"/>
      <c r="Y11" s="776"/>
      <c r="Z11" s="776"/>
      <c r="AA11" s="776"/>
      <c r="AB11" s="1093"/>
      <c r="AC11" s="1094"/>
      <c r="AD11" s="784"/>
      <c r="AE11" s="784"/>
      <c r="AF11" s="786"/>
      <c r="AG11" s="784"/>
      <c r="AH11" s="784"/>
      <c r="AI11" s="783"/>
      <c r="AJ11" s="784"/>
      <c r="AK11" s="786"/>
      <c r="AL11" s="784"/>
      <c r="AM11" s="766"/>
      <c r="AN11" s="1077"/>
      <c r="AO11" s="1077"/>
      <c r="AP11" s="1077"/>
      <c r="AQ11" s="1077"/>
      <c r="AR11" s="780"/>
      <c r="AS11" s="545"/>
      <c r="AT11" s="1086"/>
      <c r="AU11" s="1086"/>
      <c r="AV11" s="1104"/>
      <c r="AW11" s="1085"/>
      <c r="AX11" s="1086"/>
      <c r="AY11" s="788"/>
      <c r="AZ11" s="793"/>
      <c r="BA11" s="793"/>
      <c r="BB11" s="793"/>
      <c r="BC11" s="793"/>
      <c r="BD11" s="794"/>
    </row>
    <row r="12" spans="1:78" ht="14.45" customHeight="1" thickBot="1" x14ac:dyDescent="0.3">
      <c r="A12" s="425"/>
      <c r="B12" s="425"/>
      <c r="C12" s="425"/>
      <c r="D12" s="423"/>
      <c r="E12" s="423"/>
      <c r="F12" s="423"/>
      <c r="G12" s="423"/>
      <c r="H12" s="423"/>
      <c r="I12" s="423"/>
      <c r="J12" s="423"/>
      <c r="K12" s="423"/>
      <c r="L12" s="423"/>
      <c r="M12" s="423"/>
      <c r="N12" s="423"/>
      <c r="O12" s="423"/>
      <c r="P12" s="423"/>
      <c r="Q12" s="423"/>
      <c r="R12" s="423"/>
      <c r="S12" s="423"/>
      <c r="T12" s="423"/>
      <c r="U12" s="423"/>
      <c r="V12" s="423"/>
      <c r="W12" s="423"/>
      <c r="X12" s="423"/>
      <c r="Y12" s="424"/>
      <c r="Z12" s="424"/>
      <c r="AA12" s="424"/>
      <c r="AB12" s="424"/>
      <c r="AC12" s="422"/>
      <c r="AD12" s="422"/>
      <c r="AE12" s="422"/>
      <c r="AF12" s="422"/>
      <c r="AG12" s="422"/>
      <c r="AH12" s="422"/>
      <c r="AI12" s="422"/>
      <c r="AJ12" s="422"/>
      <c r="AK12" s="422"/>
      <c r="AL12" s="422"/>
      <c r="AM12" s="65"/>
      <c r="AN12" s="65"/>
      <c r="AO12" s="65"/>
      <c r="AP12" s="65"/>
      <c r="AQ12" s="65"/>
      <c r="AR12" s="65"/>
      <c r="AS12" s="65"/>
      <c r="AT12" s="65"/>
      <c r="AU12" s="65"/>
      <c r="AV12" s="65"/>
      <c r="AW12" s="65"/>
      <c r="AX12" s="65"/>
      <c r="AY12" s="65"/>
      <c r="AZ12" s="65"/>
      <c r="BA12" s="65"/>
      <c r="BB12" s="65"/>
      <c r="BC12" s="65"/>
      <c r="BD12" s="65"/>
    </row>
    <row r="13" spans="1:78" ht="14.45" customHeight="1" thickTop="1" x14ac:dyDescent="0.25">
      <c r="A13" s="962" t="s">
        <v>20</v>
      </c>
      <c r="B13" s="962"/>
      <c r="C13" s="962"/>
      <c r="D13" s="962"/>
      <c r="E13" s="962"/>
      <c r="F13" s="962"/>
      <c r="G13" s="1059" t="s">
        <v>362</v>
      </c>
      <c r="H13" s="1060"/>
      <c r="I13" s="1060"/>
      <c r="J13" s="1060"/>
      <c r="K13" s="1060"/>
      <c r="L13" s="1060"/>
      <c r="M13" s="1060"/>
      <c r="N13" s="1060"/>
      <c r="O13" s="1060"/>
      <c r="P13" s="964" t="s">
        <v>360</v>
      </c>
      <c r="Q13" s="964"/>
      <c r="R13" s="739" t="s">
        <v>621</v>
      </c>
      <c r="S13" s="739"/>
      <c r="T13" s="739"/>
      <c r="U13" s="739"/>
      <c r="V13" s="739"/>
      <c r="W13" s="739"/>
      <c r="X13" s="739"/>
      <c r="Y13" s="739"/>
      <c r="Z13" s="739"/>
      <c r="AA13" s="739"/>
      <c r="AB13" s="739"/>
      <c r="AC13" s="739"/>
      <c r="AD13" s="968"/>
      <c r="AE13" s="739" t="s">
        <v>620</v>
      </c>
      <c r="AF13" s="739"/>
      <c r="AG13" s="739"/>
      <c r="AH13" s="739"/>
      <c r="AI13" s="739"/>
      <c r="AJ13" s="739"/>
      <c r="AK13" s="739"/>
      <c r="AL13" s="739"/>
      <c r="AM13" s="739"/>
      <c r="AN13" s="739"/>
      <c r="AO13" s="739"/>
      <c r="AP13" s="739"/>
      <c r="AQ13" s="966"/>
      <c r="AR13" s="64"/>
      <c r="AS13" s="64"/>
      <c r="AT13" s="64"/>
      <c r="AU13" s="64"/>
      <c r="AV13" s="64"/>
      <c r="AW13" s="64"/>
      <c r="AX13" s="64"/>
      <c r="AY13" s="64"/>
      <c r="AZ13" s="64"/>
      <c r="BB13" s="438"/>
      <c r="BC13" s="438"/>
      <c r="BD13" s="438"/>
    </row>
    <row r="14" spans="1:78" ht="14.45" customHeight="1" thickBot="1" x14ac:dyDescent="0.3">
      <c r="A14" s="963"/>
      <c r="B14" s="963"/>
      <c r="C14" s="963"/>
      <c r="D14" s="963"/>
      <c r="E14" s="963"/>
      <c r="F14" s="963"/>
      <c r="G14" s="1061"/>
      <c r="H14" s="1062"/>
      <c r="I14" s="1062"/>
      <c r="J14" s="1062"/>
      <c r="K14" s="1062"/>
      <c r="L14" s="1062"/>
      <c r="M14" s="1062"/>
      <c r="N14" s="1062"/>
      <c r="O14" s="1062"/>
      <c r="P14" s="965"/>
      <c r="Q14" s="965"/>
      <c r="R14" s="740"/>
      <c r="S14" s="740"/>
      <c r="T14" s="740"/>
      <c r="U14" s="740"/>
      <c r="V14" s="740"/>
      <c r="W14" s="740"/>
      <c r="X14" s="740"/>
      <c r="Y14" s="740"/>
      <c r="Z14" s="740"/>
      <c r="AA14" s="740"/>
      <c r="AB14" s="740"/>
      <c r="AC14" s="740"/>
      <c r="AD14" s="969"/>
      <c r="AE14" s="740"/>
      <c r="AF14" s="740"/>
      <c r="AG14" s="740"/>
      <c r="AH14" s="740"/>
      <c r="AI14" s="740"/>
      <c r="AJ14" s="740"/>
      <c r="AK14" s="740"/>
      <c r="AL14" s="740"/>
      <c r="AM14" s="740"/>
      <c r="AN14" s="740"/>
      <c r="AO14" s="740"/>
      <c r="AP14" s="740"/>
      <c r="AQ14" s="967"/>
      <c r="AZ14" s="1110" t="s">
        <v>535</v>
      </c>
      <c r="BA14" s="1110"/>
      <c r="BB14" s="1110"/>
      <c r="BC14" s="1110"/>
      <c r="BD14" s="1110"/>
    </row>
    <row r="15" spans="1:78" x14ac:dyDescent="0.25">
      <c r="A15" s="989">
        <v>0.30208333333333331</v>
      </c>
      <c r="B15" s="990"/>
      <c r="C15" s="990"/>
      <c r="D15" s="990" t="s">
        <v>285</v>
      </c>
      <c r="E15" s="990"/>
      <c r="F15" s="990"/>
      <c r="G15" s="991">
        <v>0.375</v>
      </c>
      <c r="H15" s="991"/>
      <c r="I15" s="80"/>
      <c r="J15" s="979"/>
      <c r="K15" s="979"/>
      <c r="L15" s="77"/>
      <c r="M15" s="245"/>
      <c r="N15" s="979"/>
      <c r="O15" s="979"/>
      <c r="P15" s="78"/>
      <c r="Q15" s="79"/>
      <c r="R15" s="991">
        <v>0.5</v>
      </c>
      <c r="S15" s="991"/>
      <c r="T15" s="991">
        <v>0.54166666666666663</v>
      </c>
      <c r="U15" s="992"/>
      <c r="V15" s="246"/>
      <c r="W15" s="78"/>
      <c r="X15" s="979"/>
      <c r="Y15" s="993"/>
      <c r="Z15" s="78"/>
      <c r="AA15" s="247"/>
      <c r="AB15" s="979"/>
      <c r="AC15" s="979"/>
      <c r="AD15" s="250"/>
      <c r="AE15" s="78"/>
      <c r="AF15" s="979"/>
      <c r="AG15" s="979"/>
      <c r="AH15" s="80"/>
      <c r="AI15" s="994">
        <v>0.70833333333333337</v>
      </c>
      <c r="AJ15" s="995"/>
      <c r="AK15" s="979">
        <v>0.72916666666666663</v>
      </c>
      <c r="AL15" s="979"/>
      <c r="AM15" s="994">
        <v>0.79166666666666663</v>
      </c>
      <c r="AN15" s="994"/>
      <c r="AO15" s="248"/>
      <c r="AP15" s="77"/>
      <c r="AQ15" s="979"/>
      <c r="AR15" s="979"/>
      <c r="AS15" s="77"/>
      <c r="AT15" s="77"/>
      <c r="AU15" s="979"/>
      <c r="AV15" s="979"/>
      <c r="AW15" s="77"/>
      <c r="AX15" s="77"/>
      <c r="AY15" s="979">
        <v>0.9375</v>
      </c>
      <c r="AZ15" s="979"/>
      <c r="BA15" s="80"/>
      <c r="BB15" s="991"/>
      <c r="BC15" s="991"/>
      <c r="BD15" s="998"/>
      <c r="BZ15" s="63" t="s">
        <v>382</v>
      </c>
    </row>
    <row r="16" spans="1:78" ht="18.75" customHeight="1" thickBot="1" x14ac:dyDescent="0.3">
      <c r="A16" s="67"/>
      <c r="B16" s="68"/>
      <c r="C16" s="996" t="s">
        <v>54</v>
      </c>
      <c r="D16" s="997"/>
      <c r="E16" s="972" t="s">
        <v>52</v>
      </c>
      <c r="F16" s="972"/>
      <c r="G16" s="69"/>
      <c r="H16" s="70"/>
      <c r="I16" s="70"/>
      <c r="J16" s="249"/>
      <c r="K16" s="70"/>
      <c r="L16" s="70"/>
      <c r="M16" s="70"/>
      <c r="N16" s="70"/>
      <c r="O16" s="69"/>
      <c r="P16" s="70"/>
      <c r="Q16" s="70"/>
      <c r="R16" s="70"/>
      <c r="S16" s="980" t="s">
        <v>53</v>
      </c>
      <c r="T16" s="981"/>
      <c r="U16" s="70"/>
      <c r="V16" s="70"/>
      <c r="W16" s="70"/>
      <c r="X16" s="70"/>
      <c r="Y16" s="69"/>
      <c r="Z16" s="70"/>
      <c r="AA16" s="70"/>
      <c r="AB16" s="70"/>
      <c r="AC16" s="69"/>
      <c r="AD16" s="251"/>
      <c r="AE16" s="70"/>
      <c r="AF16" s="70"/>
      <c r="AG16" s="69"/>
      <c r="AH16" s="71"/>
      <c r="AI16" s="71"/>
      <c r="AJ16" s="72"/>
      <c r="AK16" s="72"/>
      <c r="AL16" s="970" t="s">
        <v>55</v>
      </c>
      <c r="AM16" s="971"/>
      <c r="AN16" s="70"/>
      <c r="AO16" s="70"/>
      <c r="AP16" s="70"/>
      <c r="AQ16" s="70"/>
      <c r="AR16" s="69"/>
      <c r="AS16" s="70"/>
      <c r="AT16" s="70"/>
      <c r="AU16" s="70"/>
      <c r="AV16" s="69"/>
      <c r="AW16" s="70"/>
      <c r="AX16" s="70"/>
      <c r="AY16" s="70"/>
      <c r="AZ16" s="1105" t="s">
        <v>5</v>
      </c>
      <c r="BA16" s="1106"/>
      <c r="BB16" s="1106"/>
      <c r="BC16" s="1106"/>
      <c r="BD16" s="1107"/>
      <c r="BY16" s="63" t="s">
        <v>381</v>
      </c>
      <c r="BZ16" s="63" t="s">
        <v>302</v>
      </c>
    </row>
    <row r="17" spans="1:78" s="81" customFormat="1" ht="15.95" customHeight="1" thickBot="1" x14ac:dyDescent="0.3">
      <c r="A17" s="1007"/>
      <c r="B17" s="1008"/>
      <c r="C17" s="1009" t="s">
        <v>299</v>
      </c>
      <c r="D17" s="1010"/>
      <c r="E17" s="1017" t="s">
        <v>200</v>
      </c>
      <c r="F17" s="1018"/>
      <c r="G17" s="930"/>
      <c r="H17" s="931"/>
      <c r="I17" s="931"/>
      <c r="J17" s="931"/>
      <c r="K17" s="931"/>
      <c r="L17" s="931"/>
      <c r="M17" s="931"/>
      <c r="N17" s="931"/>
      <c r="O17" s="931"/>
      <c r="P17" s="931"/>
      <c r="Q17" s="931"/>
      <c r="R17" s="960"/>
      <c r="S17" s="982" t="s">
        <v>26</v>
      </c>
      <c r="T17" s="974"/>
      <c r="U17" s="930"/>
      <c r="V17" s="931"/>
      <c r="W17" s="931"/>
      <c r="X17" s="931"/>
      <c r="Y17" s="931"/>
      <c r="Z17" s="931"/>
      <c r="AA17" s="931"/>
      <c r="AB17" s="931"/>
      <c r="AC17" s="931"/>
      <c r="AD17" s="931"/>
      <c r="AE17" s="931"/>
      <c r="AF17" s="931"/>
      <c r="AG17" s="931"/>
      <c r="AH17" s="931"/>
      <c r="AI17" s="931"/>
      <c r="AJ17" s="931"/>
      <c r="AK17" s="917" t="s">
        <v>770</v>
      </c>
      <c r="AL17" s="982" t="s">
        <v>27</v>
      </c>
      <c r="AM17" s="974"/>
      <c r="AN17" s="930"/>
      <c r="AO17" s="931"/>
      <c r="AP17" s="931"/>
      <c r="AQ17" s="931"/>
      <c r="AR17" s="931"/>
      <c r="AS17" s="931"/>
      <c r="AT17" s="931"/>
      <c r="AU17" s="931"/>
      <c r="AV17" s="931"/>
      <c r="AW17" s="931"/>
      <c r="AX17" s="931"/>
      <c r="AY17" s="931"/>
      <c r="AZ17" s="920" t="s">
        <v>663</v>
      </c>
      <c r="BA17" s="921"/>
      <c r="BB17" s="1047" t="s">
        <v>768</v>
      </c>
      <c r="BC17" s="1048"/>
      <c r="BD17" s="1049"/>
      <c r="BY17" s="81" t="s">
        <v>205</v>
      </c>
      <c r="BZ17" s="81" t="s">
        <v>303</v>
      </c>
    </row>
    <row r="18" spans="1:78" ht="15.95" customHeight="1" thickTop="1" x14ac:dyDescent="0.25">
      <c r="A18" s="1001"/>
      <c r="B18" s="1002"/>
      <c r="C18" s="1011"/>
      <c r="D18" s="1012"/>
      <c r="E18" s="1019" t="s">
        <v>201</v>
      </c>
      <c r="F18" s="1020"/>
      <c r="G18" s="875"/>
      <c r="H18" s="872"/>
      <c r="I18" s="872"/>
      <c r="J18" s="872"/>
      <c r="K18" s="872"/>
      <c r="L18" s="872"/>
      <c r="M18" s="872"/>
      <c r="N18" s="872"/>
      <c r="O18" s="872"/>
      <c r="P18" s="872"/>
      <c r="Q18" s="872"/>
      <c r="R18" s="961"/>
      <c r="S18" s="983"/>
      <c r="T18" s="976"/>
      <c r="U18" s="875"/>
      <c r="V18" s="872"/>
      <c r="W18" s="872"/>
      <c r="X18" s="872"/>
      <c r="Y18" s="872"/>
      <c r="Z18" s="872"/>
      <c r="AA18" s="872"/>
      <c r="AB18" s="872"/>
      <c r="AC18" s="872"/>
      <c r="AD18" s="872"/>
      <c r="AE18" s="872"/>
      <c r="AF18" s="872"/>
      <c r="AG18" s="872"/>
      <c r="AH18" s="872"/>
      <c r="AI18" s="872"/>
      <c r="AJ18" s="872"/>
      <c r="AK18" s="918"/>
      <c r="AL18" s="983"/>
      <c r="AM18" s="976"/>
      <c r="AN18" s="875"/>
      <c r="AO18" s="872"/>
      <c r="AP18" s="872"/>
      <c r="AQ18" s="872"/>
      <c r="AR18" s="872"/>
      <c r="AS18" s="872"/>
      <c r="AT18" s="872"/>
      <c r="AU18" s="872"/>
      <c r="AV18" s="872"/>
      <c r="AW18" s="872"/>
      <c r="AX18" s="872"/>
      <c r="AY18" s="872"/>
      <c r="AZ18" s="869" t="s">
        <v>6</v>
      </c>
      <c r="BA18" s="870"/>
      <c r="BB18" s="1124" t="s">
        <v>6</v>
      </c>
      <c r="BC18" s="1125"/>
      <c r="BD18" s="1126"/>
      <c r="BR18" s="1036" t="s">
        <v>209</v>
      </c>
      <c r="BS18" s="1037"/>
      <c r="BT18" s="1037"/>
      <c r="BU18" s="1037"/>
      <c r="BV18" s="1037"/>
      <c r="BW18" s="1038"/>
      <c r="BY18" s="63" t="s">
        <v>377</v>
      </c>
      <c r="BZ18" s="63" t="s">
        <v>304</v>
      </c>
    </row>
    <row r="19" spans="1:78" ht="15.95" customHeight="1" x14ac:dyDescent="0.25">
      <c r="A19" s="1001"/>
      <c r="B19" s="1002"/>
      <c r="C19" s="1011"/>
      <c r="D19" s="1012"/>
      <c r="E19" s="1025" t="s">
        <v>202</v>
      </c>
      <c r="F19" s="1026"/>
      <c r="G19" s="888"/>
      <c r="H19" s="889"/>
      <c r="I19" s="889"/>
      <c r="J19" s="889"/>
      <c r="K19" s="889"/>
      <c r="L19" s="889"/>
      <c r="M19" s="889"/>
      <c r="N19" s="889"/>
      <c r="O19" s="889"/>
      <c r="P19" s="889"/>
      <c r="Q19" s="889"/>
      <c r="R19" s="889"/>
      <c r="S19" s="984" t="s">
        <v>358</v>
      </c>
      <c r="T19" s="978"/>
      <c r="U19" s="888"/>
      <c r="V19" s="889"/>
      <c r="W19" s="889"/>
      <c r="X19" s="889"/>
      <c r="Y19" s="889"/>
      <c r="Z19" s="889"/>
      <c r="AA19" s="889"/>
      <c r="AB19" s="889"/>
      <c r="AC19" s="889"/>
      <c r="AD19" s="889"/>
      <c r="AE19" s="889"/>
      <c r="AF19" s="889"/>
      <c r="AG19" s="889"/>
      <c r="AH19" s="889"/>
      <c r="AI19" s="889"/>
      <c r="AJ19" s="889"/>
      <c r="AK19" s="918"/>
      <c r="AL19" s="984" t="s">
        <v>358</v>
      </c>
      <c r="AM19" s="978"/>
      <c r="AN19" s="888"/>
      <c r="AO19" s="889"/>
      <c r="AP19" s="889"/>
      <c r="AQ19" s="889"/>
      <c r="AR19" s="889"/>
      <c r="AS19" s="889"/>
      <c r="AT19" s="889"/>
      <c r="AU19" s="889"/>
      <c r="AV19" s="889"/>
      <c r="AW19" s="889"/>
      <c r="AX19" s="889"/>
      <c r="AY19" s="889"/>
      <c r="AZ19" s="922"/>
      <c r="BA19" s="923"/>
      <c r="BB19" s="954"/>
      <c r="BC19" s="955"/>
      <c r="BD19" s="1127" t="s">
        <v>7</v>
      </c>
      <c r="BR19" s="1039"/>
      <c r="BS19" s="1040"/>
      <c r="BT19" s="1040"/>
      <c r="BU19" s="1040"/>
      <c r="BV19" s="1040"/>
      <c r="BW19" s="1041"/>
      <c r="BY19" s="63" t="s">
        <v>378</v>
      </c>
      <c r="BZ19" s="63" t="s">
        <v>305</v>
      </c>
    </row>
    <row r="20" spans="1:78" ht="15.95" customHeight="1" x14ac:dyDescent="0.25">
      <c r="A20" s="999" t="s">
        <v>1</v>
      </c>
      <c r="B20" s="1000"/>
      <c r="C20" s="1011"/>
      <c r="D20" s="1012"/>
      <c r="E20" s="1021" t="s">
        <v>284</v>
      </c>
      <c r="F20" s="1022"/>
      <c r="G20" s="877"/>
      <c r="H20" s="873"/>
      <c r="I20" s="873"/>
      <c r="J20" s="873"/>
      <c r="K20" s="873"/>
      <c r="L20" s="873"/>
      <c r="M20" s="873"/>
      <c r="N20" s="873"/>
      <c r="O20" s="873"/>
      <c r="P20" s="873"/>
      <c r="Q20" s="873"/>
      <c r="R20" s="958"/>
      <c r="S20" s="984"/>
      <c r="T20" s="978"/>
      <c r="U20" s="877"/>
      <c r="V20" s="873"/>
      <c r="W20" s="873"/>
      <c r="X20" s="873"/>
      <c r="Y20" s="873"/>
      <c r="Z20" s="873"/>
      <c r="AA20" s="873"/>
      <c r="AB20" s="873"/>
      <c r="AC20" s="873"/>
      <c r="AD20" s="873"/>
      <c r="AE20" s="873"/>
      <c r="AF20" s="873"/>
      <c r="AG20" s="873"/>
      <c r="AH20" s="873"/>
      <c r="AI20" s="873"/>
      <c r="AJ20" s="958"/>
      <c r="AK20" s="918"/>
      <c r="AL20" s="984"/>
      <c r="AM20" s="978"/>
      <c r="AN20" s="877"/>
      <c r="AO20" s="873"/>
      <c r="AP20" s="873"/>
      <c r="AQ20" s="873"/>
      <c r="AR20" s="873"/>
      <c r="AS20" s="873"/>
      <c r="AT20" s="873"/>
      <c r="AU20" s="873"/>
      <c r="AV20" s="873"/>
      <c r="AW20" s="873"/>
      <c r="AX20" s="873"/>
      <c r="AY20" s="873"/>
      <c r="AZ20" s="924"/>
      <c r="BA20" s="925"/>
      <c r="BB20" s="956"/>
      <c r="BC20" s="957"/>
      <c r="BD20" s="1128"/>
      <c r="BL20" s="73" t="s">
        <v>358</v>
      </c>
      <c r="BN20" s="74">
        <v>0.35416666666666669</v>
      </c>
      <c r="BO20" s="74">
        <v>0.54166666666666663</v>
      </c>
      <c r="BP20" s="74">
        <v>0.75</v>
      </c>
      <c r="BR20" s="1039"/>
      <c r="BS20" s="1040"/>
      <c r="BT20" s="1040"/>
      <c r="BU20" s="1040"/>
      <c r="BV20" s="1040"/>
      <c r="BW20" s="1041"/>
      <c r="BY20" s="63" t="s">
        <v>379</v>
      </c>
      <c r="BZ20" s="63" t="s">
        <v>306</v>
      </c>
    </row>
    <row r="21" spans="1:78" ht="15.95" customHeight="1" thickBot="1" x14ac:dyDescent="0.3">
      <c r="A21" s="1001"/>
      <c r="B21" s="1002"/>
      <c r="C21" s="1013"/>
      <c r="D21" s="1014"/>
      <c r="E21" s="1023"/>
      <c r="F21" s="1024"/>
      <c r="G21" s="878"/>
      <c r="H21" s="874"/>
      <c r="I21" s="874"/>
      <c r="J21" s="874"/>
      <c r="K21" s="874"/>
      <c r="L21" s="874"/>
      <c r="M21" s="874"/>
      <c r="N21" s="874"/>
      <c r="O21" s="874"/>
      <c r="P21" s="874"/>
      <c r="Q21" s="874"/>
      <c r="R21" s="959"/>
      <c r="S21" s="984"/>
      <c r="T21" s="978"/>
      <c r="U21" s="878"/>
      <c r="V21" s="874"/>
      <c r="W21" s="874"/>
      <c r="X21" s="874"/>
      <c r="Y21" s="874"/>
      <c r="Z21" s="874"/>
      <c r="AA21" s="874"/>
      <c r="AB21" s="874"/>
      <c r="AC21" s="874"/>
      <c r="AD21" s="874"/>
      <c r="AE21" s="874"/>
      <c r="AF21" s="874"/>
      <c r="AG21" s="874"/>
      <c r="AH21" s="874"/>
      <c r="AI21" s="874"/>
      <c r="AJ21" s="959"/>
      <c r="AK21" s="918"/>
      <c r="AL21" s="984"/>
      <c r="AM21" s="978"/>
      <c r="AN21" s="878"/>
      <c r="AO21" s="874"/>
      <c r="AP21" s="874"/>
      <c r="AQ21" s="874"/>
      <c r="AR21" s="874"/>
      <c r="AS21" s="874"/>
      <c r="AT21" s="874"/>
      <c r="AU21" s="874"/>
      <c r="AV21" s="874"/>
      <c r="AW21" s="874"/>
      <c r="AX21" s="874"/>
      <c r="AY21" s="874"/>
      <c r="AZ21" s="869" t="s">
        <v>8</v>
      </c>
      <c r="BA21" s="870"/>
      <c r="BB21" s="1129" t="s">
        <v>8</v>
      </c>
      <c r="BC21" s="1130"/>
      <c r="BD21" s="1131"/>
      <c r="BL21" s="75" t="s">
        <v>113</v>
      </c>
      <c r="BN21" s="74">
        <v>0.36458333333333331</v>
      </c>
      <c r="BO21" s="74">
        <v>0.55208333333333337</v>
      </c>
      <c r="BP21" s="74">
        <v>0.76041666666666663</v>
      </c>
      <c r="BR21" s="1042"/>
      <c r="BS21" s="1043"/>
      <c r="BT21" s="1043"/>
      <c r="BU21" s="1043"/>
      <c r="BV21" s="1043"/>
      <c r="BW21" s="1044"/>
      <c r="BY21" s="63" t="s">
        <v>380</v>
      </c>
      <c r="BZ21" s="63" t="s">
        <v>308</v>
      </c>
    </row>
    <row r="22" spans="1:78" ht="15.95" customHeight="1" thickTop="1" thickBot="1" x14ac:dyDescent="0.3">
      <c r="A22" s="1001"/>
      <c r="B22" s="1002"/>
      <c r="C22" s="1003" t="s">
        <v>300</v>
      </c>
      <c r="D22" s="1004"/>
      <c r="E22" s="1027" t="s">
        <v>200</v>
      </c>
      <c r="F22" s="1028"/>
      <c r="G22" s="948"/>
      <c r="H22" s="949"/>
      <c r="I22" s="949"/>
      <c r="J22" s="949"/>
      <c r="K22" s="949"/>
      <c r="L22" s="949"/>
      <c r="M22" s="949"/>
      <c r="N22" s="949"/>
      <c r="O22" s="871"/>
      <c r="P22" s="871"/>
      <c r="Q22" s="871"/>
      <c r="R22" s="871"/>
      <c r="S22" s="984"/>
      <c r="T22" s="978"/>
      <c r="U22" s="953"/>
      <c r="V22" s="871"/>
      <c r="W22" s="871"/>
      <c r="X22" s="871"/>
      <c r="Y22" s="871"/>
      <c r="Z22" s="871"/>
      <c r="AA22" s="871"/>
      <c r="AB22" s="871"/>
      <c r="AC22" s="871"/>
      <c r="AD22" s="871"/>
      <c r="AE22" s="871"/>
      <c r="AF22" s="871"/>
      <c r="AG22" s="871"/>
      <c r="AH22" s="871"/>
      <c r="AI22" s="871"/>
      <c r="AJ22" s="871"/>
      <c r="AK22" s="918"/>
      <c r="AL22" s="984"/>
      <c r="AM22" s="978"/>
      <c r="AN22" s="948"/>
      <c r="AO22" s="949"/>
      <c r="AP22" s="949"/>
      <c r="AQ22" s="949"/>
      <c r="AR22" s="871"/>
      <c r="AS22" s="871"/>
      <c r="AT22" s="871"/>
      <c r="AU22" s="871"/>
      <c r="AV22" s="871"/>
      <c r="AW22" s="871"/>
      <c r="AX22" s="871"/>
      <c r="AY22" s="871"/>
      <c r="AZ22" s="922"/>
      <c r="BA22" s="923"/>
      <c r="BB22" s="954"/>
      <c r="BC22" s="955"/>
      <c r="BD22" s="1127" t="s">
        <v>7</v>
      </c>
      <c r="BL22" s="63" t="s">
        <v>114</v>
      </c>
      <c r="BN22" s="74">
        <v>0.375</v>
      </c>
      <c r="BO22" s="74">
        <v>0.5625</v>
      </c>
      <c r="BP22" s="74">
        <v>0.77083333333333304</v>
      </c>
      <c r="BY22" s="63" t="s">
        <v>340</v>
      </c>
      <c r="BZ22" s="63" t="s">
        <v>657</v>
      </c>
    </row>
    <row r="23" spans="1:78" ht="15.95" customHeight="1" thickTop="1" x14ac:dyDescent="0.25">
      <c r="A23" s="944" t="s">
        <v>2</v>
      </c>
      <c r="B23" s="945"/>
      <c r="C23" s="1005"/>
      <c r="D23" s="1006"/>
      <c r="E23" s="1019" t="s">
        <v>201</v>
      </c>
      <c r="F23" s="1020"/>
      <c r="G23" s="875"/>
      <c r="H23" s="872"/>
      <c r="I23" s="872"/>
      <c r="J23" s="872"/>
      <c r="K23" s="872"/>
      <c r="L23" s="872"/>
      <c r="M23" s="872"/>
      <c r="N23" s="872"/>
      <c r="O23" s="872"/>
      <c r="P23" s="872"/>
      <c r="Q23" s="872"/>
      <c r="R23" s="961"/>
      <c r="S23" s="984"/>
      <c r="T23" s="978"/>
      <c r="U23" s="875"/>
      <c r="V23" s="872"/>
      <c r="W23" s="872"/>
      <c r="X23" s="872"/>
      <c r="Y23" s="872"/>
      <c r="Z23" s="872"/>
      <c r="AA23" s="872"/>
      <c r="AB23" s="872"/>
      <c r="AC23" s="872"/>
      <c r="AD23" s="872"/>
      <c r="AE23" s="872"/>
      <c r="AF23" s="872"/>
      <c r="AG23" s="872"/>
      <c r="AH23" s="872"/>
      <c r="AI23" s="872"/>
      <c r="AJ23" s="872"/>
      <c r="AK23" s="918"/>
      <c r="AL23" s="984"/>
      <c r="AM23" s="978"/>
      <c r="AN23" s="875"/>
      <c r="AO23" s="872"/>
      <c r="AP23" s="872"/>
      <c r="AQ23" s="872"/>
      <c r="AR23" s="872"/>
      <c r="AS23" s="872"/>
      <c r="AT23" s="872"/>
      <c r="AU23" s="872"/>
      <c r="AV23" s="872"/>
      <c r="AW23" s="872"/>
      <c r="AX23" s="872"/>
      <c r="AY23" s="872"/>
      <c r="AZ23" s="924"/>
      <c r="BA23" s="925"/>
      <c r="BB23" s="956"/>
      <c r="BC23" s="957"/>
      <c r="BD23" s="1128"/>
      <c r="BL23" s="63" t="s">
        <v>115</v>
      </c>
      <c r="BN23" s="74">
        <v>0.38541666666666702</v>
      </c>
      <c r="BO23" s="74">
        <v>0.57291666666666696</v>
      </c>
      <c r="BP23" s="74">
        <v>0.78125</v>
      </c>
      <c r="BR23" s="1050" t="s">
        <v>660</v>
      </c>
      <c r="BS23" s="1051"/>
      <c r="BT23" s="1051"/>
      <c r="BU23" s="1051"/>
      <c r="BV23" s="1051"/>
      <c r="BW23" s="1052"/>
      <c r="BX23" s="346"/>
      <c r="BY23" s="63" t="s">
        <v>341</v>
      </c>
      <c r="BZ23" s="63" t="s">
        <v>311</v>
      </c>
    </row>
    <row r="24" spans="1:78" ht="15.95" customHeight="1" x14ac:dyDescent="0.25">
      <c r="A24" s="935" t="str">
        <f>IFERROR(TEXT(DATE(F6,A17,A21),"aaa"),"")</f>
        <v/>
      </c>
      <c r="B24" s="936"/>
      <c r="C24" s="1005"/>
      <c r="D24" s="1006"/>
      <c r="E24" s="1025" t="s">
        <v>202</v>
      </c>
      <c r="F24" s="1026"/>
      <c r="G24" s="946"/>
      <c r="H24" s="947"/>
      <c r="I24" s="947"/>
      <c r="J24" s="947"/>
      <c r="K24" s="889"/>
      <c r="L24" s="889"/>
      <c r="M24" s="889"/>
      <c r="N24" s="889"/>
      <c r="O24" s="889"/>
      <c r="P24" s="889"/>
      <c r="Q24" s="889"/>
      <c r="R24" s="889"/>
      <c r="S24" s="984"/>
      <c r="T24" s="978"/>
      <c r="U24" s="946"/>
      <c r="V24" s="947"/>
      <c r="W24" s="947"/>
      <c r="X24" s="947"/>
      <c r="Y24" s="947"/>
      <c r="Z24" s="947"/>
      <c r="AA24" s="947"/>
      <c r="AB24" s="947"/>
      <c r="AC24" s="947"/>
      <c r="AD24" s="947"/>
      <c r="AE24" s="947"/>
      <c r="AF24" s="947"/>
      <c r="AG24" s="947"/>
      <c r="AH24" s="947"/>
      <c r="AI24" s="947"/>
      <c r="AJ24" s="947"/>
      <c r="AK24" s="918"/>
      <c r="AL24" s="984"/>
      <c r="AM24" s="978"/>
      <c r="AN24" s="946"/>
      <c r="AO24" s="947"/>
      <c r="AP24" s="947"/>
      <c r="AQ24" s="947"/>
      <c r="AR24" s="947"/>
      <c r="AS24" s="947"/>
      <c r="AT24" s="947"/>
      <c r="AU24" s="947"/>
      <c r="AV24" s="947"/>
      <c r="AW24" s="947"/>
      <c r="AX24" s="947"/>
      <c r="AY24" s="947"/>
      <c r="AZ24" s="869" t="s">
        <v>29</v>
      </c>
      <c r="BA24" s="870"/>
      <c r="BB24" s="1129" t="s">
        <v>29</v>
      </c>
      <c r="BC24" s="1130"/>
      <c r="BD24" s="1131"/>
      <c r="BL24" s="63" t="s">
        <v>359</v>
      </c>
      <c r="BN24" s="74">
        <v>0.39583333333333298</v>
      </c>
      <c r="BO24" s="74">
        <v>0.58333333333333404</v>
      </c>
      <c r="BP24" s="74">
        <v>0.79166666666666696</v>
      </c>
      <c r="BR24" s="1053"/>
      <c r="BS24" s="1054"/>
      <c r="BT24" s="1054"/>
      <c r="BU24" s="1054"/>
      <c r="BV24" s="1054"/>
      <c r="BW24" s="1055"/>
      <c r="BX24" s="346"/>
      <c r="BY24" s="63" t="s">
        <v>342</v>
      </c>
      <c r="BZ24" s="63" t="s">
        <v>312</v>
      </c>
    </row>
    <row r="25" spans="1:78" ht="15.95" customHeight="1" thickBot="1" x14ac:dyDescent="0.3">
      <c r="A25" s="935"/>
      <c r="B25" s="936"/>
      <c r="C25" s="1005"/>
      <c r="D25" s="1006"/>
      <c r="E25" s="985" t="s">
        <v>284</v>
      </c>
      <c r="F25" s="986"/>
      <c r="G25" s="877"/>
      <c r="H25" s="873"/>
      <c r="I25" s="873"/>
      <c r="J25" s="873"/>
      <c r="K25" s="873"/>
      <c r="L25" s="873"/>
      <c r="M25" s="873"/>
      <c r="N25" s="873"/>
      <c r="O25" s="873"/>
      <c r="P25" s="873"/>
      <c r="Q25" s="873"/>
      <c r="R25" s="873"/>
      <c r="S25" s="984"/>
      <c r="T25" s="978"/>
      <c r="U25" s="877"/>
      <c r="V25" s="873"/>
      <c r="W25" s="873"/>
      <c r="X25" s="873"/>
      <c r="Y25" s="873"/>
      <c r="Z25" s="873"/>
      <c r="AA25" s="873"/>
      <c r="AB25" s="873"/>
      <c r="AC25" s="873"/>
      <c r="AD25" s="873"/>
      <c r="AE25" s="873"/>
      <c r="AF25" s="873"/>
      <c r="AG25" s="873"/>
      <c r="AH25" s="873"/>
      <c r="AI25" s="873"/>
      <c r="AJ25" s="873"/>
      <c r="AK25" s="918"/>
      <c r="AL25" s="984"/>
      <c r="AM25" s="978"/>
      <c r="AN25" s="877"/>
      <c r="AO25" s="873"/>
      <c r="AP25" s="873"/>
      <c r="AQ25" s="873"/>
      <c r="AR25" s="873"/>
      <c r="AS25" s="873"/>
      <c r="AT25" s="873"/>
      <c r="AU25" s="873"/>
      <c r="AV25" s="873"/>
      <c r="AW25" s="873"/>
      <c r="AX25" s="873"/>
      <c r="AY25" s="873"/>
      <c r="AZ25" s="911" t="str">
        <f>IF(SUM(AZ19,AZ22)=0,"",SUM(AZ19,AZ22))</f>
        <v/>
      </c>
      <c r="BA25" s="912"/>
      <c r="BB25" s="951" t="str">
        <f>IF(SUM(BB19,BB22)=0,"",SUM(BB19,BB22))</f>
        <v/>
      </c>
      <c r="BC25" s="912"/>
      <c r="BD25" s="1127" t="s">
        <v>7</v>
      </c>
      <c r="BN25" s="74">
        <v>0.40625</v>
      </c>
      <c r="BO25" s="74">
        <v>0.59375</v>
      </c>
      <c r="BP25" s="74">
        <v>0.80208333333333304</v>
      </c>
      <c r="BR25" s="1056"/>
      <c r="BS25" s="1057"/>
      <c r="BT25" s="1057"/>
      <c r="BU25" s="1057"/>
      <c r="BV25" s="1057"/>
      <c r="BW25" s="1058"/>
      <c r="BX25" s="346"/>
      <c r="BY25" s="63" t="s">
        <v>343</v>
      </c>
      <c r="BZ25" s="63" t="s">
        <v>313</v>
      </c>
    </row>
    <row r="26" spans="1:78" ht="15.95" customHeight="1" thickTop="1" thickBot="1" x14ac:dyDescent="0.3">
      <c r="A26" s="937" t="s">
        <v>9</v>
      </c>
      <c r="B26" s="938"/>
      <c r="C26" s="1005"/>
      <c r="D26" s="1006"/>
      <c r="E26" s="987"/>
      <c r="F26" s="988"/>
      <c r="G26" s="878"/>
      <c r="H26" s="874"/>
      <c r="I26" s="874"/>
      <c r="J26" s="874"/>
      <c r="K26" s="874"/>
      <c r="L26" s="874"/>
      <c r="M26" s="874"/>
      <c r="N26" s="874"/>
      <c r="O26" s="874"/>
      <c r="P26" s="874"/>
      <c r="Q26" s="874"/>
      <c r="R26" s="874"/>
      <c r="S26" s="1015"/>
      <c r="T26" s="1016"/>
      <c r="U26" s="878"/>
      <c r="V26" s="874"/>
      <c r="W26" s="874"/>
      <c r="X26" s="874"/>
      <c r="Y26" s="874"/>
      <c r="Z26" s="874"/>
      <c r="AA26" s="874"/>
      <c r="AB26" s="874"/>
      <c r="AC26" s="874"/>
      <c r="AD26" s="874"/>
      <c r="AE26" s="874"/>
      <c r="AF26" s="874"/>
      <c r="AG26" s="874"/>
      <c r="AH26" s="874"/>
      <c r="AI26" s="874"/>
      <c r="AJ26" s="874"/>
      <c r="AK26" s="919"/>
      <c r="AL26" s="1015"/>
      <c r="AM26" s="1016"/>
      <c r="AN26" s="950"/>
      <c r="AO26" s="879"/>
      <c r="AP26" s="879"/>
      <c r="AQ26" s="879"/>
      <c r="AR26" s="879"/>
      <c r="AS26" s="879"/>
      <c r="AT26" s="879"/>
      <c r="AU26" s="879"/>
      <c r="AV26" s="879"/>
      <c r="AW26" s="879"/>
      <c r="AX26" s="879"/>
      <c r="AY26" s="879"/>
      <c r="AZ26" s="913"/>
      <c r="BA26" s="914"/>
      <c r="BB26" s="952"/>
      <c r="BC26" s="914"/>
      <c r="BD26" s="1128"/>
      <c r="BN26" s="74">
        <v>0.41666666666666602</v>
      </c>
      <c r="BO26" s="74">
        <v>0.60416666666666696</v>
      </c>
      <c r="BP26" s="74">
        <v>0.8125</v>
      </c>
      <c r="BR26" s="346"/>
      <c r="BS26" s="346"/>
      <c r="BT26" s="346"/>
      <c r="BU26" s="346"/>
      <c r="BV26" s="346"/>
      <c r="BW26" s="346"/>
      <c r="BX26" s="346"/>
      <c r="BY26" s="63" t="s">
        <v>783</v>
      </c>
      <c r="BZ26" s="63" t="s">
        <v>316</v>
      </c>
    </row>
    <row r="27" spans="1:78" ht="15.95" customHeight="1" x14ac:dyDescent="0.25">
      <c r="A27" s="1045"/>
      <c r="B27" s="1046"/>
      <c r="C27" s="1029" t="s">
        <v>297</v>
      </c>
      <c r="D27" s="1034" t="s">
        <v>771</v>
      </c>
      <c r="E27" s="973" t="s">
        <v>28</v>
      </c>
      <c r="F27" s="974"/>
      <c r="G27" s="930"/>
      <c r="H27" s="931"/>
      <c r="I27" s="931"/>
      <c r="J27" s="931"/>
      <c r="K27" s="931"/>
      <c r="L27" s="931"/>
      <c r="M27" s="931"/>
      <c r="N27" s="931"/>
      <c r="O27" s="931"/>
      <c r="P27" s="931"/>
      <c r="Q27" s="931"/>
      <c r="R27" s="960"/>
      <c r="S27" s="982" t="s">
        <v>26</v>
      </c>
      <c r="T27" s="974"/>
      <c r="U27" s="930"/>
      <c r="V27" s="931"/>
      <c r="W27" s="931"/>
      <c r="X27" s="931"/>
      <c r="Y27" s="931"/>
      <c r="Z27" s="931"/>
      <c r="AA27" s="931"/>
      <c r="AB27" s="931"/>
      <c r="AC27" s="931"/>
      <c r="AD27" s="931"/>
      <c r="AE27" s="931"/>
      <c r="AF27" s="931"/>
      <c r="AG27" s="931"/>
      <c r="AH27" s="931"/>
      <c r="AI27" s="931"/>
      <c r="AJ27" s="931"/>
      <c r="AK27" s="917" t="s">
        <v>770</v>
      </c>
      <c r="AL27" s="982" t="s">
        <v>27</v>
      </c>
      <c r="AM27" s="974"/>
      <c r="AN27" s="930"/>
      <c r="AO27" s="931"/>
      <c r="AP27" s="931"/>
      <c r="AQ27" s="931"/>
      <c r="AR27" s="931"/>
      <c r="AS27" s="931"/>
      <c r="AT27" s="931"/>
      <c r="AU27" s="931"/>
      <c r="AV27" s="931"/>
      <c r="AW27" s="931"/>
      <c r="AX27" s="931"/>
      <c r="AY27" s="931"/>
      <c r="AZ27" s="920" t="s">
        <v>663</v>
      </c>
      <c r="BA27" s="921"/>
      <c r="BB27" s="1047" t="s">
        <v>768</v>
      </c>
      <c r="BC27" s="1048"/>
      <c r="BD27" s="1049"/>
      <c r="BN27" s="74">
        <v>0.42708333333333298</v>
      </c>
      <c r="BO27" s="74">
        <v>0.61458333333333404</v>
      </c>
      <c r="BP27" s="74">
        <v>0.82291666666666596</v>
      </c>
      <c r="BR27" s="346"/>
      <c r="BS27" s="346"/>
      <c r="BT27" s="346"/>
      <c r="BU27" s="346"/>
      <c r="BV27" s="346"/>
      <c r="BW27" s="346"/>
      <c r="BX27" s="346"/>
      <c r="BY27" s="63" t="s">
        <v>396</v>
      </c>
      <c r="BZ27" s="63" t="s">
        <v>321</v>
      </c>
    </row>
    <row r="28" spans="1:78" ht="15.95" customHeight="1" x14ac:dyDescent="0.25">
      <c r="A28" s="935"/>
      <c r="B28" s="936"/>
      <c r="C28" s="1030"/>
      <c r="D28" s="1035"/>
      <c r="E28" s="975"/>
      <c r="F28" s="976"/>
      <c r="G28" s="875"/>
      <c r="H28" s="872"/>
      <c r="I28" s="872"/>
      <c r="J28" s="872"/>
      <c r="K28" s="872"/>
      <c r="L28" s="872"/>
      <c r="M28" s="872"/>
      <c r="N28" s="872"/>
      <c r="O28" s="872"/>
      <c r="P28" s="872"/>
      <c r="Q28" s="872"/>
      <c r="R28" s="961"/>
      <c r="S28" s="983"/>
      <c r="T28" s="976"/>
      <c r="U28" s="875"/>
      <c r="V28" s="872"/>
      <c r="W28" s="872"/>
      <c r="X28" s="872"/>
      <c r="Y28" s="872"/>
      <c r="Z28" s="872"/>
      <c r="AA28" s="872"/>
      <c r="AB28" s="872"/>
      <c r="AC28" s="872"/>
      <c r="AD28" s="872"/>
      <c r="AE28" s="872"/>
      <c r="AF28" s="872"/>
      <c r="AG28" s="872"/>
      <c r="AH28" s="872"/>
      <c r="AI28" s="872"/>
      <c r="AJ28" s="872"/>
      <c r="AK28" s="918"/>
      <c r="AL28" s="983"/>
      <c r="AM28" s="976"/>
      <c r="AN28" s="875"/>
      <c r="AO28" s="872"/>
      <c r="AP28" s="872"/>
      <c r="AQ28" s="872"/>
      <c r="AR28" s="872"/>
      <c r="AS28" s="872"/>
      <c r="AT28" s="872"/>
      <c r="AU28" s="872"/>
      <c r="AV28" s="872"/>
      <c r="AW28" s="872"/>
      <c r="AX28" s="872"/>
      <c r="AY28" s="872"/>
      <c r="AZ28" s="869" t="s">
        <v>6</v>
      </c>
      <c r="BA28" s="870"/>
      <c r="BB28" s="1124" t="s">
        <v>6</v>
      </c>
      <c r="BC28" s="1125"/>
      <c r="BD28" s="1126"/>
      <c r="BN28" s="74">
        <v>0.4375</v>
      </c>
      <c r="BO28" s="74">
        <v>0.625000000000001</v>
      </c>
      <c r="BP28" s="74">
        <v>0.83333333333333304</v>
      </c>
      <c r="BR28" s="346"/>
      <c r="BS28" s="346"/>
      <c r="BT28" s="346"/>
      <c r="BU28" s="346"/>
      <c r="BV28" s="346"/>
      <c r="BW28" s="346"/>
      <c r="BX28" s="346"/>
      <c r="BY28" s="63" t="s">
        <v>344</v>
      </c>
      <c r="BZ28" s="63" t="s">
        <v>322</v>
      </c>
    </row>
    <row r="29" spans="1:78" ht="15.95" customHeight="1" x14ac:dyDescent="0.25">
      <c r="A29" s="935"/>
      <c r="B29" s="936"/>
      <c r="C29" s="1030"/>
      <c r="D29" s="1035"/>
      <c r="E29" s="977" t="s">
        <v>358</v>
      </c>
      <c r="F29" s="978"/>
      <c r="G29" s="888"/>
      <c r="H29" s="889"/>
      <c r="I29" s="889"/>
      <c r="J29" s="889"/>
      <c r="K29" s="889"/>
      <c r="L29" s="889"/>
      <c r="M29" s="889"/>
      <c r="N29" s="889"/>
      <c r="O29" s="889"/>
      <c r="P29" s="889"/>
      <c r="Q29" s="889"/>
      <c r="R29" s="889"/>
      <c r="S29" s="984" t="s">
        <v>358</v>
      </c>
      <c r="T29" s="978"/>
      <c r="U29" s="888"/>
      <c r="V29" s="889"/>
      <c r="W29" s="889"/>
      <c r="X29" s="889"/>
      <c r="Y29" s="889"/>
      <c r="Z29" s="889"/>
      <c r="AA29" s="889"/>
      <c r="AB29" s="889"/>
      <c r="AC29" s="889"/>
      <c r="AD29" s="889"/>
      <c r="AE29" s="889"/>
      <c r="AF29" s="889"/>
      <c r="AG29" s="889"/>
      <c r="AH29" s="889"/>
      <c r="AI29" s="889"/>
      <c r="AJ29" s="889"/>
      <c r="AK29" s="918"/>
      <c r="AL29" s="984" t="s">
        <v>358</v>
      </c>
      <c r="AM29" s="978"/>
      <c r="AN29" s="888"/>
      <c r="AO29" s="889"/>
      <c r="AP29" s="889"/>
      <c r="AQ29" s="889"/>
      <c r="AR29" s="889"/>
      <c r="AS29" s="889"/>
      <c r="AT29" s="889"/>
      <c r="AU29" s="889"/>
      <c r="AV29" s="889"/>
      <c r="AW29" s="889"/>
      <c r="AX29" s="889"/>
      <c r="AY29" s="889"/>
      <c r="AZ29" s="922"/>
      <c r="BA29" s="923"/>
      <c r="BB29" s="954"/>
      <c r="BC29" s="955"/>
      <c r="BD29" s="1127" t="s">
        <v>7</v>
      </c>
      <c r="BN29" s="74">
        <v>0.44791666666666602</v>
      </c>
      <c r="BO29" s="74">
        <v>0.63541666666666696</v>
      </c>
      <c r="BP29" s="74">
        <v>0.84375</v>
      </c>
      <c r="BR29" s="346"/>
      <c r="BS29" s="346"/>
      <c r="BT29" s="346"/>
      <c r="BU29" s="346"/>
      <c r="BV29" s="346"/>
      <c r="BW29" s="346"/>
      <c r="BX29" s="346"/>
      <c r="BY29" s="63" t="s">
        <v>345</v>
      </c>
      <c r="BZ29" s="63" t="s">
        <v>323</v>
      </c>
    </row>
    <row r="30" spans="1:78" ht="15.95" customHeight="1" x14ac:dyDescent="0.25">
      <c r="A30" s="999" t="s">
        <v>1</v>
      </c>
      <c r="B30" s="1000"/>
      <c r="C30" s="1030"/>
      <c r="D30" s="1035"/>
      <c r="E30" s="977"/>
      <c r="F30" s="978"/>
      <c r="G30" s="877"/>
      <c r="H30" s="873"/>
      <c r="I30" s="873"/>
      <c r="J30" s="873"/>
      <c r="K30" s="873"/>
      <c r="L30" s="873"/>
      <c r="M30" s="873"/>
      <c r="N30" s="873"/>
      <c r="O30" s="873"/>
      <c r="P30" s="873"/>
      <c r="Q30" s="873"/>
      <c r="R30" s="958"/>
      <c r="S30" s="984"/>
      <c r="T30" s="978"/>
      <c r="U30" s="877"/>
      <c r="V30" s="873"/>
      <c r="W30" s="873"/>
      <c r="X30" s="873"/>
      <c r="Y30" s="873"/>
      <c r="Z30" s="873"/>
      <c r="AA30" s="873"/>
      <c r="AB30" s="873"/>
      <c r="AC30" s="873"/>
      <c r="AD30" s="873"/>
      <c r="AE30" s="873"/>
      <c r="AF30" s="873"/>
      <c r="AG30" s="873"/>
      <c r="AH30" s="873"/>
      <c r="AI30" s="873"/>
      <c r="AJ30" s="958"/>
      <c r="AK30" s="918"/>
      <c r="AL30" s="984"/>
      <c r="AM30" s="978"/>
      <c r="AN30" s="877"/>
      <c r="AO30" s="873"/>
      <c r="AP30" s="873"/>
      <c r="AQ30" s="873"/>
      <c r="AR30" s="873"/>
      <c r="AS30" s="873"/>
      <c r="AT30" s="873"/>
      <c r="AU30" s="873"/>
      <c r="AV30" s="873"/>
      <c r="AW30" s="873"/>
      <c r="AX30" s="873"/>
      <c r="AY30" s="873"/>
      <c r="AZ30" s="924"/>
      <c r="BA30" s="925"/>
      <c r="BB30" s="956"/>
      <c r="BC30" s="957"/>
      <c r="BD30" s="1128"/>
      <c r="BN30" s="74">
        <v>0.45833333333333298</v>
      </c>
      <c r="BO30" s="74">
        <v>0.64583333333333404</v>
      </c>
      <c r="BP30" s="74">
        <v>0.85416666666666596</v>
      </c>
      <c r="BR30" s="346"/>
      <c r="BS30" s="346"/>
      <c r="BT30" s="346"/>
      <c r="BU30" s="346"/>
      <c r="BV30" s="346"/>
      <c r="BW30" s="346"/>
      <c r="BX30" s="346"/>
      <c r="BY30" s="63" t="s">
        <v>346</v>
      </c>
      <c r="BZ30" s="63" t="s">
        <v>324</v>
      </c>
    </row>
    <row r="31" spans="1:78" ht="15.95" customHeight="1" x14ac:dyDescent="0.25">
      <c r="A31" s="935"/>
      <c r="B31" s="936"/>
      <c r="C31" s="1031"/>
      <c r="D31" s="1035"/>
      <c r="E31" s="977"/>
      <c r="F31" s="978"/>
      <c r="G31" s="878"/>
      <c r="H31" s="874"/>
      <c r="I31" s="874"/>
      <c r="J31" s="874"/>
      <c r="K31" s="874"/>
      <c r="L31" s="874"/>
      <c r="M31" s="874"/>
      <c r="N31" s="874"/>
      <c r="O31" s="874"/>
      <c r="P31" s="874"/>
      <c r="Q31" s="874"/>
      <c r="R31" s="959"/>
      <c r="S31" s="984"/>
      <c r="T31" s="978"/>
      <c r="U31" s="878"/>
      <c r="V31" s="874"/>
      <c r="W31" s="874"/>
      <c r="X31" s="874"/>
      <c r="Y31" s="874"/>
      <c r="Z31" s="874"/>
      <c r="AA31" s="874"/>
      <c r="AB31" s="874"/>
      <c r="AC31" s="874"/>
      <c r="AD31" s="874"/>
      <c r="AE31" s="874"/>
      <c r="AF31" s="874"/>
      <c r="AG31" s="874"/>
      <c r="AH31" s="874"/>
      <c r="AI31" s="874"/>
      <c r="AJ31" s="959"/>
      <c r="AK31" s="918"/>
      <c r="AL31" s="984"/>
      <c r="AM31" s="978"/>
      <c r="AN31" s="878"/>
      <c r="AO31" s="874"/>
      <c r="AP31" s="874"/>
      <c r="AQ31" s="874"/>
      <c r="AR31" s="874"/>
      <c r="AS31" s="874"/>
      <c r="AT31" s="874"/>
      <c r="AU31" s="874"/>
      <c r="AV31" s="874"/>
      <c r="AW31" s="874"/>
      <c r="AX31" s="874"/>
      <c r="AY31" s="874"/>
      <c r="AZ31" s="869" t="s">
        <v>8</v>
      </c>
      <c r="BA31" s="870"/>
      <c r="BB31" s="1129" t="s">
        <v>8</v>
      </c>
      <c r="BC31" s="1130"/>
      <c r="BD31" s="1131"/>
      <c r="BN31" s="74">
        <v>0.46875</v>
      </c>
      <c r="BO31" s="74">
        <v>0.656250000000001</v>
      </c>
      <c r="BP31" s="74">
        <v>0.86458333333333304</v>
      </c>
      <c r="BR31" s="346"/>
      <c r="BS31" s="346"/>
      <c r="BT31" s="346"/>
      <c r="BU31" s="346"/>
      <c r="BV31" s="346"/>
      <c r="BW31" s="346"/>
      <c r="BX31" s="346"/>
      <c r="BY31" s="63" t="s">
        <v>347</v>
      </c>
      <c r="BZ31" s="63" t="s">
        <v>315</v>
      </c>
    </row>
    <row r="32" spans="1:78" ht="15.95" customHeight="1" x14ac:dyDescent="0.25">
      <c r="A32" s="935"/>
      <c r="B32" s="936"/>
      <c r="C32" s="1032" t="s">
        <v>298</v>
      </c>
      <c r="D32" s="1035"/>
      <c r="E32" s="977"/>
      <c r="F32" s="978"/>
      <c r="G32" s="880"/>
      <c r="H32" s="881"/>
      <c r="I32" s="881"/>
      <c r="J32" s="881"/>
      <c r="K32" s="881"/>
      <c r="L32" s="881"/>
      <c r="M32" s="881"/>
      <c r="N32" s="881"/>
      <c r="O32" s="876"/>
      <c r="P32" s="876"/>
      <c r="Q32" s="876"/>
      <c r="R32" s="876"/>
      <c r="S32" s="984"/>
      <c r="T32" s="978"/>
      <c r="U32" s="890"/>
      <c r="V32" s="876"/>
      <c r="W32" s="876"/>
      <c r="X32" s="876"/>
      <c r="Y32" s="876"/>
      <c r="Z32" s="876"/>
      <c r="AA32" s="876"/>
      <c r="AB32" s="876"/>
      <c r="AC32" s="876"/>
      <c r="AD32" s="876"/>
      <c r="AE32" s="876"/>
      <c r="AF32" s="876"/>
      <c r="AG32" s="876"/>
      <c r="AH32" s="876"/>
      <c r="AI32" s="876"/>
      <c r="AJ32" s="876"/>
      <c r="AK32" s="918"/>
      <c r="AL32" s="984"/>
      <c r="AM32" s="978"/>
      <c r="AN32" s="880"/>
      <c r="AO32" s="881"/>
      <c r="AP32" s="881"/>
      <c r="AQ32" s="881"/>
      <c r="AR32" s="876"/>
      <c r="AS32" s="876"/>
      <c r="AT32" s="876"/>
      <c r="AU32" s="876"/>
      <c r="AV32" s="876"/>
      <c r="AW32" s="876"/>
      <c r="AX32" s="876"/>
      <c r="AY32" s="876"/>
      <c r="AZ32" s="922"/>
      <c r="BA32" s="923"/>
      <c r="BB32" s="954"/>
      <c r="BC32" s="955"/>
      <c r="BD32" s="1127" t="s">
        <v>7</v>
      </c>
      <c r="BN32" s="74">
        <v>0.47916666666666702</v>
      </c>
      <c r="BO32" s="74">
        <v>0.66666666666666796</v>
      </c>
      <c r="BP32" s="74">
        <v>0.875</v>
      </c>
      <c r="BY32" s="63" t="s">
        <v>348</v>
      </c>
      <c r="BZ32" s="63" t="s">
        <v>336</v>
      </c>
    </row>
    <row r="33" spans="1:78" ht="15.95" customHeight="1" x14ac:dyDescent="0.25">
      <c r="A33" s="944" t="s">
        <v>2</v>
      </c>
      <c r="B33" s="945"/>
      <c r="C33" s="1033"/>
      <c r="D33" s="1035"/>
      <c r="E33" s="977"/>
      <c r="F33" s="978"/>
      <c r="G33" s="875"/>
      <c r="H33" s="872"/>
      <c r="I33" s="872"/>
      <c r="J33" s="872"/>
      <c r="K33" s="872"/>
      <c r="L33" s="872"/>
      <c r="M33" s="872"/>
      <c r="N33" s="872"/>
      <c r="O33" s="872"/>
      <c r="P33" s="872"/>
      <c r="Q33" s="872"/>
      <c r="R33" s="961"/>
      <c r="S33" s="984"/>
      <c r="T33" s="978"/>
      <c r="U33" s="875"/>
      <c r="V33" s="872"/>
      <c r="W33" s="872"/>
      <c r="X33" s="872"/>
      <c r="Y33" s="872"/>
      <c r="Z33" s="872"/>
      <c r="AA33" s="872"/>
      <c r="AB33" s="872"/>
      <c r="AC33" s="872"/>
      <c r="AD33" s="872"/>
      <c r="AE33" s="872"/>
      <c r="AF33" s="872"/>
      <c r="AG33" s="872"/>
      <c r="AH33" s="872"/>
      <c r="AI33" s="872"/>
      <c r="AJ33" s="872"/>
      <c r="AK33" s="918"/>
      <c r="AL33" s="984"/>
      <c r="AM33" s="978"/>
      <c r="AN33" s="875"/>
      <c r="AO33" s="872"/>
      <c r="AP33" s="872"/>
      <c r="AQ33" s="872"/>
      <c r="AR33" s="872"/>
      <c r="AS33" s="872"/>
      <c r="AT33" s="872"/>
      <c r="AU33" s="872"/>
      <c r="AV33" s="872"/>
      <c r="AW33" s="872"/>
      <c r="AX33" s="872"/>
      <c r="AY33" s="872"/>
      <c r="AZ33" s="924"/>
      <c r="BA33" s="925"/>
      <c r="BB33" s="956"/>
      <c r="BC33" s="957"/>
      <c r="BD33" s="1128"/>
      <c r="BN33" s="74">
        <v>0.48958333333333298</v>
      </c>
      <c r="BO33" s="74">
        <v>0.67708333333333504</v>
      </c>
      <c r="BP33" s="74">
        <v>0.88541666666666596</v>
      </c>
      <c r="BY33" s="63" t="s">
        <v>349</v>
      </c>
      <c r="BZ33" s="63" t="s">
        <v>337</v>
      </c>
    </row>
    <row r="34" spans="1:78" ht="15.95" customHeight="1" x14ac:dyDescent="0.25">
      <c r="A34" s="935" t="str">
        <f>IFERROR(TEXT(DATE(F6,A27,A31),"aaa"),"")</f>
        <v/>
      </c>
      <c r="B34" s="936"/>
      <c r="C34" s="1033"/>
      <c r="D34" s="1035"/>
      <c r="E34" s="977"/>
      <c r="F34" s="978"/>
      <c r="G34" s="888"/>
      <c r="H34" s="889"/>
      <c r="I34" s="889"/>
      <c r="J34" s="889"/>
      <c r="K34" s="889"/>
      <c r="L34" s="889"/>
      <c r="M34" s="889"/>
      <c r="N34" s="889"/>
      <c r="O34" s="889"/>
      <c r="P34" s="889"/>
      <c r="Q34" s="889"/>
      <c r="R34" s="889"/>
      <c r="S34" s="984"/>
      <c r="T34" s="978"/>
      <c r="U34" s="888"/>
      <c r="V34" s="889"/>
      <c r="W34" s="889"/>
      <c r="X34" s="889"/>
      <c r="Y34" s="889"/>
      <c r="Z34" s="889"/>
      <c r="AA34" s="889"/>
      <c r="AB34" s="889"/>
      <c r="AC34" s="889"/>
      <c r="AD34" s="889"/>
      <c r="AE34" s="889"/>
      <c r="AF34" s="889"/>
      <c r="AG34" s="889"/>
      <c r="AH34" s="889"/>
      <c r="AI34" s="889"/>
      <c r="AJ34" s="889"/>
      <c r="AK34" s="918"/>
      <c r="AL34" s="984"/>
      <c r="AM34" s="978"/>
      <c r="AN34" s="888"/>
      <c r="AO34" s="889"/>
      <c r="AP34" s="889"/>
      <c r="AQ34" s="889"/>
      <c r="AR34" s="889"/>
      <c r="AS34" s="889"/>
      <c r="AT34" s="889"/>
      <c r="AU34" s="889"/>
      <c r="AV34" s="889"/>
      <c r="AW34" s="889"/>
      <c r="AX34" s="889"/>
      <c r="AY34" s="889"/>
      <c r="AZ34" s="869" t="s">
        <v>29</v>
      </c>
      <c r="BA34" s="870"/>
      <c r="BB34" s="1129" t="s">
        <v>29</v>
      </c>
      <c r="BC34" s="1130"/>
      <c r="BD34" s="1131"/>
      <c r="BN34" s="74">
        <v>0.5</v>
      </c>
      <c r="BO34" s="74">
        <v>0.687500000000001</v>
      </c>
      <c r="BP34" s="74">
        <v>0.89583333333333304</v>
      </c>
      <c r="BY34" s="63" t="s">
        <v>350</v>
      </c>
      <c r="BZ34" s="63" t="s">
        <v>338</v>
      </c>
    </row>
    <row r="35" spans="1:78" ht="15.95" customHeight="1" x14ac:dyDescent="0.25">
      <c r="A35" s="935"/>
      <c r="B35" s="936"/>
      <c r="C35" s="1033"/>
      <c r="D35" s="1035"/>
      <c r="E35" s="977"/>
      <c r="F35" s="978"/>
      <c r="G35" s="877"/>
      <c r="H35" s="873"/>
      <c r="I35" s="873"/>
      <c r="J35" s="873"/>
      <c r="K35" s="873"/>
      <c r="L35" s="873"/>
      <c r="M35" s="873"/>
      <c r="N35" s="873"/>
      <c r="O35" s="873"/>
      <c r="P35" s="873"/>
      <c r="Q35" s="873"/>
      <c r="R35" s="873"/>
      <c r="S35" s="984"/>
      <c r="T35" s="978"/>
      <c r="U35" s="877"/>
      <c r="V35" s="873"/>
      <c r="W35" s="873"/>
      <c r="X35" s="873"/>
      <c r="Y35" s="873"/>
      <c r="Z35" s="873"/>
      <c r="AA35" s="873"/>
      <c r="AB35" s="873"/>
      <c r="AC35" s="873"/>
      <c r="AD35" s="873"/>
      <c r="AE35" s="873"/>
      <c r="AF35" s="873"/>
      <c r="AG35" s="873"/>
      <c r="AH35" s="873"/>
      <c r="AI35" s="873"/>
      <c r="AJ35" s="873"/>
      <c r="AK35" s="918"/>
      <c r="AL35" s="984"/>
      <c r="AM35" s="978"/>
      <c r="AN35" s="877"/>
      <c r="AO35" s="873"/>
      <c r="AP35" s="873"/>
      <c r="AQ35" s="873"/>
      <c r="AR35" s="873"/>
      <c r="AS35" s="873"/>
      <c r="AT35" s="873"/>
      <c r="AU35" s="873"/>
      <c r="AV35" s="873"/>
      <c r="AW35" s="873"/>
      <c r="AX35" s="873"/>
      <c r="AY35" s="873"/>
      <c r="AZ35" s="911" t="str">
        <f>IF(SUM(AZ29,AZ32)=0,"",SUM(AZ29,AZ32))</f>
        <v/>
      </c>
      <c r="BA35" s="912"/>
      <c r="BB35" s="951" t="str">
        <f>IF(SUM(BB29,BB32)=0,"",SUM(BB29,BB32))</f>
        <v/>
      </c>
      <c r="BC35" s="912"/>
      <c r="BD35" s="1127" t="s">
        <v>7</v>
      </c>
      <c r="BN35" s="74">
        <v>0.51041666666666596</v>
      </c>
      <c r="BO35" s="74">
        <v>0.69791666666666796</v>
      </c>
      <c r="BP35" s="74">
        <v>0.906249999999999</v>
      </c>
      <c r="BY35" s="63" t="s">
        <v>353</v>
      </c>
      <c r="BZ35" s="63" t="s">
        <v>388</v>
      </c>
    </row>
    <row r="36" spans="1:78" ht="15.95" customHeight="1" thickBot="1" x14ac:dyDescent="0.3">
      <c r="A36" s="937" t="s">
        <v>9</v>
      </c>
      <c r="B36" s="938"/>
      <c r="C36" s="1033"/>
      <c r="D36" s="1035"/>
      <c r="E36" s="939"/>
      <c r="F36" s="916"/>
      <c r="G36" s="877"/>
      <c r="H36" s="873"/>
      <c r="I36" s="873"/>
      <c r="J36" s="873"/>
      <c r="K36" s="873"/>
      <c r="L36" s="873"/>
      <c r="M36" s="873"/>
      <c r="N36" s="873"/>
      <c r="O36" s="873"/>
      <c r="P36" s="873"/>
      <c r="Q36" s="873"/>
      <c r="R36" s="873"/>
      <c r="S36" s="915"/>
      <c r="T36" s="916"/>
      <c r="U36" s="877"/>
      <c r="V36" s="873"/>
      <c r="W36" s="873"/>
      <c r="X36" s="873"/>
      <c r="Y36" s="873"/>
      <c r="Z36" s="873"/>
      <c r="AA36" s="873"/>
      <c r="AB36" s="873"/>
      <c r="AC36" s="873"/>
      <c r="AD36" s="873"/>
      <c r="AE36" s="873"/>
      <c r="AF36" s="873"/>
      <c r="AG36" s="873"/>
      <c r="AH36" s="873"/>
      <c r="AI36" s="873"/>
      <c r="AJ36" s="873"/>
      <c r="AK36" s="919"/>
      <c r="AL36" s="915"/>
      <c r="AM36" s="916"/>
      <c r="AN36" s="877"/>
      <c r="AO36" s="873"/>
      <c r="AP36" s="873"/>
      <c r="AQ36" s="873"/>
      <c r="AR36" s="873"/>
      <c r="AS36" s="873"/>
      <c r="AT36" s="873"/>
      <c r="AU36" s="873"/>
      <c r="AV36" s="873"/>
      <c r="AW36" s="873"/>
      <c r="AX36" s="873"/>
      <c r="AY36" s="873"/>
      <c r="AZ36" s="913"/>
      <c r="BA36" s="914"/>
      <c r="BB36" s="952"/>
      <c r="BC36" s="914"/>
      <c r="BD36" s="1128"/>
      <c r="BN36" s="74">
        <v>0.52083333333333304</v>
      </c>
      <c r="BO36" s="74">
        <v>0.70833333333333504</v>
      </c>
      <c r="BP36" s="74">
        <v>0.91666666666666596</v>
      </c>
      <c r="BY36" s="63" t="s">
        <v>782</v>
      </c>
      <c r="BZ36" s="63" t="s">
        <v>332</v>
      </c>
    </row>
    <row r="37" spans="1:78" ht="15.95" customHeight="1" x14ac:dyDescent="0.25">
      <c r="A37" s="932" t="s">
        <v>374</v>
      </c>
      <c r="B37" s="933"/>
      <c r="C37" s="933"/>
      <c r="D37" s="933"/>
      <c r="E37" s="933"/>
      <c r="F37" s="933"/>
      <c r="G37" s="933"/>
      <c r="H37" s="933"/>
      <c r="I37" s="933"/>
      <c r="J37" s="933"/>
      <c r="K37" s="933"/>
      <c r="L37" s="933"/>
      <c r="M37" s="933"/>
      <c r="N37" s="933"/>
      <c r="O37" s="933"/>
      <c r="P37" s="933"/>
      <c r="Q37" s="933"/>
      <c r="R37" s="933"/>
      <c r="S37" s="934"/>
      <c r="T37" s="891" t="s">
        <v>625</v>
      </c>
      <c r="U37" s="752"/>
      <c r="V37" s="892"/>
      <c r="W37" s="882"/>
      <c r="X37" s="883"/>
      <c r="Y37" s="899" t="s">
        <v>623</v>
      </c>
      <c r="Z37" s="899"/>
      <c r="AA37" s="899"/>
      <c r="AB37" s="902" t="s">
        <v>56</v>
      </c>
      <c r="AC37" s="903"/>
      <c r="AD37" s="903"/>
      <c r="AE37" s="903"/>
      <c r="AF37" s="903"/>
      <c r="AG37" s="903"/>
      <c r="AH37" s="903"/>
      <c r="AI37" s="903"/>
      <c r="AJ37" s="903"/>
      <c r="AK37" s="903"/>
      <c r="AL37" s="903"/>
      <c r="AM37" s="903"/>
      <c r="AN37" s="903"/>
      <c r="AO37" s="903"/>
      <c r="AP37" s="903"/>
      <c r="AQ37" s="903"/>
      <c r="AR37" s="903"/>
      <c r="AS37" s="903"/>
      <c r="AT37" s="903"/>
      <c r="AU37" s="903"/>
      <c r="AV37" s="903"/>
      <c r="AW37" s="903"/>
      <c r="AX37" s="903"/>
      <c r="AY37" s="903"/>
      <c r="AZ37" s="903"/>
      <c r="BA37" s="903"/>
      <c r="BB37" s="903"/>
      <c r="BC37" s="903"/>
      <c r="BD37" s="904"/>
      <c r="BN37" s="74">
        <v>0.53125</v>
      </c>
      <c r="BY37" s="63" t="s">
        <v>355</v>
      </c>
      <c r="BZ37" s="63" t="s">
        <v>333</v>
      </c>
    </row>
    <row r="38" spans="1:78" ht="15.95" customHeight="1" x14ac:dyDescent="0.25">
      <c r="A38" s="940"/>
      <c r="B38" s="941"/>
      <c r="C38" s="926" t="s">
        <v>402</v>
      </c>
      <c r="D38" s="926"/>
      <c r="E38" s="926"/>
      <c r="F38" s="926"/>
      <c r="G38" s="926"/>
      <c r="H38" s="926"/>
      <c r="I38" s="926"/>
      <c r="J38" s="926"/>
      <c r="K38" s="926"/>
      <c r="L38" s="926"/>
      <c r="M38" s="926"/>
      <c r="N38" s="926"/>
      <c r="O38" s="926"/>
      <c r="P38" s="926"/>
      <c r="Q38" s="926"/>
      <c r="R38" s="926"/>
      <c r="S38" s="927"/>
      <c r="T38" s="893"/>
      <c r="U38" s="894"/>
      <c r="V38" s="895"/>
      <c r="W38" s="884"/>
      <c r="X38" s="885"/>
      <c r="Y38" s="900"/>
      <c r="Z38" s="900"/>
      <c r="AA38" s="900"/>
      <c r="AB38" s="905"/>
      <c r="AC38" s="906"/>
      <c r="AD38" s="906"/>
      <c r="AE38" s="906"/>
      <c r="AF38" s="906"/>
      <c r="AG38" s="906"/>
      <c r="AH38" s="906"/>
      <c r="AI38" s="906"/>
      <c r="AJ38" s="906"/>
      <c r="AK38" s="906"/>
      <c r="AL38" s="906"/>
      <c r="AM38" s="906"/>
      <c r="AN38" s="906"/>
      <c r="AO38" s="906"/>
      <c r="AP38" s="906"/>
      <c r="AQ38" s="906"/>
      <c r="AR38" s="906"/>
      <c r="AS38" s="906"/>
      <c r="AT38" s="906"/>
      <c r="AU38" s="906"/>
      <c r="AV38" s="906"/>
      <c r="AW38" s="906"/>
      <c r="AX38" s="906"/>
      <c r="AY38" s="906"/>
      <c r="AZ38" s="906"/>
      <c r="BA38" s="906"/>
      <c r="BB38" s="906"/>
      <c r="BC38" s="906"/>
      <c r="BD38" s="907"/>
      <c r="BN38" s="74">
        <v>0.54166666666666596</v>
      </c>
      <c r="BY38" s="63" t="s">
        <v>656</v>
      </c>
      <c r="BZ38" s="63" t="s">
        <v>334</v>
      </c>
    </row>
    <row r="39" spans="1:78" ht="15.95" customHeight="1" thickBot="1" x14ac:dyDescent="0.3">
      <c r="A39" s="942"/>
      <c r="B39" s="943"/>
      <c r="C39" s="928" t="s">
        <v>401</v>
      </c>
      <c r="D39" s="928"/>
      <c r="E39" s="928"/>
      <c r="F39" s="928"/>
      <c r="G39" s="928"/>
      <c r="H39" s="928"/>
      <c r="I39" s="928"/>
      <c r="J39" s="928"/>
      <c r="K39" s="928"/>
      <c r="L39" s="928"/>
      <c r="M39" s="928"/>
      <c r="N39" s="928"/>
      <c r="O39" s="928"/>
      <c r="P39" s="928"/>
      <c r="Q39" s="928"/>
      <c r="R39" s="928"/>
      <c r="S39" s="929"/>
      <c r="T39" s="896"/>
      <c r="U39" s="897"/>
      <c r="V39" s="898"/>
      <c r="W39" s="886"/>
      <c r="X39" s="887"/>
      <c r="Y39" s="901"/>
      <c r="Z39" s="901"/>
      <c r="AA39" s="901"/>
      <c r="AB39" s="908"/>
      <c r="AC39" s="909"/>
      <c r="AD39" s="909"/>
      <c r="AE39" s="909"/>
      <c r="AF39" s="909"/>
      <c r="AG39" s="909"/>
      <c r="AH39" s="909"/>
      <c r="AI39" s="909"/>
      <c r="AJ39" s="909"/>
      <c r="AK39" s="909"/>
      <c r="AL39" s="909"/>
      <c r="AM39" s="909"/>
      <c r="AN39" s="909"/>
      <c r="AO39" s="909"/>
      <c r="AP39" s="909"/>
      <c r="AQ39" s="909"/>
      <c r="AR39" s="909"/>
      <c r="AS39" s="909"/>
      <c r="AT39" s="909"/>
      <c r="AU39" s="909"/>
      <c r="AV39" s="909"/>
      <c r="AW39" s="909"/>
      <c r="AX39" s="909"/>
      <c r="AY39" s="909"/>
      <c r="AZ39" s="909"/>
      <c r="BA39" s="909"/>
      <c r="BB39" s="909"/>
      <c r="BC39" s="909"/>
      <c r="BD39" s="910"/>
      <c r="BY39" s="63" t="s">
        <v>395</v>
      </c>
      <c r="BZ39" s="63" t="s">
        <v>335</v>
      </c>
    </row>
    <row r="40" spans="1:78" ht="15.95" customHeight="1" x14ac:dyDescent="0.25">
      <c r="A40" s="1117" t="s">
        <v>774</v>
      </c>
      <c r="B40" s="1117"/>
      <c r="C40" s="1117"/>
      <c r="D40" s="1117"/>
      <c r="E40" s="1117"/>
      <c r="F40" s="1117"/>
      <c r="G40" s="1117"/>
      <c r="H40" s="1117"/>
      <c r="I40" s="1117"/>
      <c r="J40" s="1117"/>
      <c r="K40" s="1117"/>
      <c r="L40" s="1117"/>
      <c r="M40" s="1117"/>
      <c r="N40" s="1117"/>
      <c r="O40" s="1117"/>
      <c r="P40" s="1117"/>
      <c r="Q40" s="1117"/>
      <c r="R40" s="1117"/>
      <c r="S40" s="1117"/>
      <c r="T40" s="1117"/>
      <c r="U40" s="1117"/>
      <c r="V40" s="1117"/>
      <c r="W40" s="1117"/>
      <c r="X40" s="1117"/>
      <c r="Y40" s="1117"/>
      <c r="Z40" s="1117"/>
      <c r="AA40" s="1117"/>
      <c r="AB40" s="1117"/>
      <c r="AC40" s="1117"/>
      <c r="AD40" s="1117"/>
      <c r="AE40" s="1117"/>
      <c r="AF40" s="1118"/>
      <c r="AG40" s="1111" t="s">
        <v>775</v>
      </c>
      <c r="AH40" s="1112"/>
      <c r="AI40" s="1112"/>
      <c r="AJ40" s="1112"/>
      <c r="AK40" s="1112"/>
      <c r="AL40" s="1112"/>
      <c r="AM40" s="1112"/>
      <c r="AN40" s="1112"/>
      <c r="AO40" s="1112"/>
      <c r="AP40" s="1112"/>
      <c r="AQ40" s="1112"/>
      <c r="AR40" s="1112"/>
      <c r="AS40" s="1112"/>
      <c r="AT40" s="1112"/>
      <c r="AU40" s="1112"/>
      <c r="AV40" s="1112"/>
      <c r="AW40" s="1112"/>
      <c r="AX40" s="1112"/>
      <c r="AY40" s="1112"/>
      <c r="AZ40" s="1112"/>
      <c r="BA40" s="1112"/>
      <c r="BB40" s="1112"/>
      <c r="BC40" s="1112"/>
      <c r="BD40" s="1113"/>
      <c r="BE40" s="443"/>
      <c r="BF40" s="443"/>
      <c r="BG40" s="443"/>
      <c r="BH40" s="443"/>
      <c r="BI40" s="443"/>
      <c r="BJ40" s="443"/>
      <c r="BK40" s="443"/>
      <c r="BL40" s="443"/>
      <c r="BM40" s="443"/>
      <c r="BN40" s="443"/>
      <c r="BO40" s="443"/>
      <c r="BP40" s="443"/>
      <c r="BQ40" s="443"/>
      <c r="BR40" s="443"/>
      <c r="BZ40" s="63" t="s">
        <v>778</v>
      </c>
    </row>
    <row r="41" spans="1:78" ht="15.95" customHeight="1" x14ac:dyDescent="0.25">
      <c r="A41" s="1123" t="s">
        <v>386</v>
      </c>
      <c r="B41" s="1123"/>
      <c r="C41" s="1123"/>
      <c r="D41" s="1123"/>
      <c r="E41" s="1123"/>
      <c r="F41" s="1123"/>
      <c r="G41" s="1123"/>
      <c r="H41" s="1123"/>
      <c r="I41" s="1123"/>
      <c r="J41" s="1123"/>
      <c r="K41" s="1123"/>
      <c r="L41" s="1123"/>
      <c r="M41" s="1123"/>
      <c r="N41" s="1123"/>
      <c r="O41" s="1123"/>
      <c r="P41" s="1123"/>
      <c r="Q41" s="1123"/>
      <c r="R41" s="1123"/>
      <c r="S41" s="1123"/>
      <c r="T41" s="1123"/>
      <c r="U41" s="1123"/>
      <c r="V41" s="1123"/>
      <c r="W41" s="1123"/>
      <c r="X41" s="1123"/>
      <c r="Y41" s="1123"/>
      <c r="Z41" s="1123"/>
      <c r="AA41" s="1123"/>
      <c r="AB41" s="1123"/>
      <c r="AC41" s="1123"/>
      <c r="AD41" s="1123"/>
      <c r="AE41" s="1123"/>
      <c r="AF41" s="1120"/>
      <c r="AG41" s="1114"/>
      <c r="AH41" s="1115"/>
      <c r="AI41" s="1115"/>
      <c r="AJ41" s="1115"/>
      <c r="AK41" s="1115"/>
      <c r="AL41" s="1115"/>
      <c r="AM41" s="1115"/>
      <c r="AN41" s="1115"/>
      <c r="AO41" s="1115"/>
      <c r="AP41" s="1115"/>
      <c r="AQ41" s="1115"/>
      <c r="AR41" s="1115"/>
      <c r="AS41" s="1115"/>
      <c r="AT41" s="1115"/>
      <c r="AU41" s="1115"/>
      <c r="AV41" s="1115"/>
      <c r="AW41" s="1115"/>
      <c r="AX41" s="1115"/>
      <c r="AY41" s="1115"/>
      <c r="AZ41" s="1115"/>
      <c r="BA41" s="1115"/>
      <c r="BB41" s="1115"/>
      <c r="BC41" s="1115"/>
      <c r="BD41" s="1116"/>
      <c r="BE41" s="443"/>
      <c r="BF41" s="443"/>
      <c r="BG41" s="443"/>
      <c r="BH41" s="443"/>
      <c r="BI41" s="443"/>
      <c r="BJ41" s="443"/>
      <c r="BK41" s="443"/>
      <c r="BL41" s="443"/>
      <c r="BM41" s="443"/>
      <c r="BN41" s="443"/>
      <c r="BO41" s="443"/>
      <c r="BP41" s="443"/>
      <c r="BQ41" s="443"/>
      <c r="BR41" s="443"/>
      <c r="BZ41" s="63" t="s">
        <v>776</v>
      </c>
    </row>
    <row r="42" spans="1:78" ht="15.95" customHeight="1" x14ac:dyDescent="0.25">
      <c r="A42" s="1119" t="s">
        <v>773</v>
      </c>
      <c r="B42" s="1119"/>
      <c r="C42" s="1119"/>
      <c r="D42" s="1119"/>
      <c r="E42" s="1119"/>
      <c r="F42" s="1119"/>
      <c r="G42" s="1119"/>
      <c r="H42" s="1119"/>
      <c r="I42" s="1119"/>
      <c r="J42" s="1119"/>
      <c r="K42" s="1119"/>
      <c r="L42" s="1119"/>
      <c r="M42" s="1119"/>
      <c r="N42" s="1119"/>
      <c r="O42" s="1119"/>
      <c r="P42" s="1119"/>
      <c r="Q42" s="1119"/>
      <c r="R42" s="1119"/>
      <c r="S42" s="1119"/>
      <c r="T42" s="1119"/>
      <c r="U42" s="1119"/>
      <c r="V42" s="1119"/>
      <c r="W42" s="1119"/>
      <c r="X42" s="1119"/>
      <c r="Y42" s="1119"/>
      <c r="Z42" s="1119"/>
      <c r="AA42" s="1119"/>
      <c r="AB42" s="1119"/>
      <c r="AC42" s="1119"/>
      <c r="AD42" s="1119"/>
      <c r="AE42" s="1119"/>
      <c r="AF42" s="1120"/>
      <c r="AG42" s="444"/>
      <c r="AH42" s="1095" t="s">
        <v>618</v>
      </c>
      <c r="AI42" s="1095"/>
      <c r="AJ42" s="1095"/>
      <c r="AK42" s="1095"/>
      <c r="AL42" s="1095"/>
      <c r="AM42" s="1095"/>
      <c r="AN42" s="1095"/>
      <c r="AO42" s="1095"/>
      <c r="AP42" s="1095"/>
      <c r="AQ42" s="1095"/>
      <c r="AR42" s="1095"/>
      <c r="AS42" s="1095"/>
      <c r="AT42" s="1095"/>
      <c r="AU42" s="1095"/>
      <c r="AV42" s="1095"/>
      <c r="AW42" s="1095"/>
      <c r="AX42" s="1095"/>
      <c r="AY42" s="1095"/>
      <c r="AZ42" s="1095"/>
      <c r="BA42" s="1095"/>
      <c r="BB42" s="1095"/>
      <c r="BC42" s="1095"/>
      <c r="BD42" s="1096"/>
      <c r="BE42" s="443"/>
      <c r="BF42" s="443"/>
      <c r="BG42" s="443"/>
      <c r="BH42" s="443"/>
      <c r="BI42" s="443"/>
      <c r="BJ42" s="443"/>
      <c r="BK42" s="443"/>
      <c r="BL42" s="443"/>
      <c r="BM42" s="443"/>
      <c r="BN42" s="443"/>
      <c r="BO42" s="443"/>
      <c r="BP42" s="443"/>
      <c r="BQ42" s="443"/>
      <c r="BR42" s="443"/>
      <c r="BZ42" s="63" t="s">
        <v>777</v>
      </c>
    </row>
    <row r="43" spans="1:78" ht="15.95" customHeight="1" x14ac:dyDescent="0.25">
      <c r="A43" s="1119" t="s">
        <v>387</v>
      </c>
      <c r="B43" s="1119"/>
      <c r="C43" s="1119"/>
      <c r="D43" s="1119"/>
      <c r="E43" s="1119"/>
      <c r="F43" s="1119"/>
      <c r="G43" s="1119"/>
      <c r="H43" s="1119"/>
      <c r="I43" s="1119"/>
      <c r="J43" s="1119"/>
      <c r="K43" s="1119"/>
      <c r="L43" s="1119"/>
      <c r="M43" s="1119"/>
      <c r="N43" s="1119"/>
      <c r="O43" s="1119"/>
      <c r="P43" s="1119"/>
      <c r="Q43" s="1119"/>
      <c r="R43" s="1119"/>
      <c r="S43" s="1119"/>
      <c r="T43" s="1119"/>
      <c r="U43" s="1119"/>
      <c r="V43" s="1119"/>
      <c r="W43" s="1119"/>
      <c r="X43" s="1119"/>
      <c r="Y43" s="1119"/>
      <c r="Z43" s="1119"/>
      <c r="AA43" s="1119"/>
      <c r="AB43" s="1119"/>
      <c r="AC43" s="1119"/>
      <c r="AD43" s="1119"/>
      <c r="AE43" s="1119"/>
      <c r="AF43" s="1120"/>
      <c r="AG43" s="445"/>
      <c r="AH43" s="1095" t="s">
        <v>619</v>
      </c>
      <c r="AI43" s="1095"/>
      <c r="AJ43" s="1095"/>
      <c r="AK43" s="1095"/>
      <c r="AL43" s="1095"/>
      <c r="AM43" s="1095"/>
      <c r="AN43" s="1095"/>
      <c r="AO43" s="1095"/>
      <c r="AP43" s="1095"/>
      <c r="AQ43" s="1095"/>
      <c r="AR43" s="1095"/>
      <c r="AS43" s="1095"/>
      <c r="AT43" s="1095"/>
      <c r="AU43" s="1095"/>
      <c r="AV43" s="1095"/>
      <c r="AW43" s="1095"/>
      <c r="AX43" s="1095"/>
      <c r="AY43" s="1095"/>
      <c r="AZ43" s="1095"/>
      <c r="BA43" s="1095"/>
      <c r="BB43" s="1095"/>
      <c r="BC43" s="1095"/>
      <c r="BD43" s="1096"/>
      <c r="BE43" s="64"/>
      <c r="BF43" s="64"/>
      <c r="BG43" s="64"/>
      <c r="BH43" s="64"/>
      <c r="BI43" s="64"/>
      <c r="BJ43" s="64"/>
      <c r="BK43" s="64"/>
      <c r="BL43" s="64"/>
      <c r="BM43" s="64"/>
      <c r="BN43" s="64"/>
      <c r="BO43" s="64"/>
      <c r="BP43" s="64"/>
      <c r="BQ43" s="64"/>
      <c r="BR43" s="64"/>
      <c r="BZ43" s="63" t="s">
        <v>779</v>
      </c>
    </row>
    <row r="44" spans="1:78" ht="15.95" customHeight="1" x14ac:dyDescent="0.25">
      <c r="A44" s="1121" t="s">
        <v>772</v>
      </c>
      <c r="B44" s="1121"/>
      <c r="C44" s="1121"/>
      <c r="D44" s="1121"/>
      <c r="E44" s="1121"/>
      <c r="F44" s="1121"/>
      <c r="G44" s="1121"/>
      <c r="H44" s="1121"/>
      <c r="I44" s="1121"/>
      <c r="J44" s="1121"/>
      <c r="K44" s="1121"/>
      <c r="L44" s="1121"/>
      <c r="M44" s="1121"/>
      <c r="N44" s="1121"/>
      <c r="O44" s="1121"/>
      <c r="P44" s="1121"/>
      <c r="Q44" s="1121"/>
      <c r="R44" s="1121"/>
      <c r="S44" s="1121"/>
      <c r="T44" s="1121"/>
      <c r="U44" s="1121"/>
      <c r="V44" s="1121"/>
      <c r="W44" s="1121"/>
      <c r="X44" s="1121"/>
      <c r="Y44" s="1121"/>
      <c r="Z44" s="1121"/>
      <c r="AA44" s="1121"/>
      <c r="AB44" s="1121"/>
      <c r="AC44" s="1121"/>
      <c r="AD44" s="1121"/>
      <c r="AE44" s="1121"/>
      <c r="AF44" s="1122"/>
      <c r="AG44" s="446"/>
      <c r="AH44" s="1108"/>
      <c r="AI44" s="1108"/>
      <c r="AJ44" s="1108"/>
      <c r="AK44" s="1108"/>
      <c r="AL44" s="1108"/>
      <c r="AM44" s="1108"/>
      <c r="AN44" s="1108"/>
      <c r="AO44" s="1108"/>
      <c r="AP44" s="1108"/>
      <c r="AQ44" s="1108"/>
      <c r="AR44" s="1108"/>
      <c r="AS44" s="1108"/>
      <c r="AT44" s="1108"/>
      <c r="AU44" s="1108"/>
      <c r="AV44" s="1108"/>
      <c r="AW44" s="1108"/>
      <c r="AX44" s="1108"/>
      <c r="AY44" s="1108"/>
      <c r="AZ44" s="1108"/>
      <c r="BA44" s="1108"/>
      <c r="BB44" s="1108"/>
      <c r="BC44" s="1108"/>
      <c r="BD44" s="1109"/>
      <c r="BZ44" s="63" t="s">
        <v>780</v>
      </c>
    </row>
    <row r="45" spans="1:78" ht="14.45" customHeight="1" x14ac:dyDescent="0.25">
      <c r="BZ45" s="63" t="s">
        <v>781</v>
      </c>
    </row>
    <row r="46" spans="1:78" ht="14.45" customHeight="1" x14ac:dyDescent="0.25">
      <c r="BZ46" s="63" t="s">
        <v>331</v>
      </c>
    </row>
    <row r="47" spans="1:78" ht="14.45" customHeight="1" x14ac:dyDescent="0.25">
      <c r="BZ47" s="63" t="s">
        <v>328</v>
      </c>
    </row>
    <row r="48" spans="1:78" ht="14.45" customHeight="1" x14ac:dyDescent="0.25">
      <c r="E48" s="546"/>
      <c r="F48" s="546"/>
      <c r="G48" s="546"/>
      <c r="H48" s="546"/>
      <c r="I48" s="546"/>
      <c r="J48" s="546"/>
      <c r="K48" s="546"/>
      <c r="L48" s="546"/>
      <c r="M48" s="546"/>
      <c r="N48" s="546"/>
      <c r="O48" s="546"/>
      <c r="P48" s="546"/>
      <c r="Q48" s="546"/>
      <c r="R48" s="546"/>
      <c r="S48" s="546"/>
      <c r="T48" s="546"/>
      <c r="U48" s="546"/>
      <c r="V48" s="546"/>
      <c r="W48" s="546"/>
      <c r="X48" s="546"/>
      <c r="Y48" s="546"/>
      <c r="Z48" s="546"/>
      <c r="AA48" s="546"/>
      <c r="AB48" s="546"/>
      <c r="AC48" s="546"/>
      <c r="AD48" s="546"/>
      <c r="AE48" s="546"/>
      <c r="AF48" s="546"/>
      <c r="AG48" s="546"/>
      <c r="AH48" s="546"/>
      <c r="AI48" s="546"/>
      <c r="BZ48" s="63" t="s">
        <v>329</v>
      </c>
    </row>
    <row r="49" spans="1:78" ht="18" customHeight="1" x14ac:dyDescent="0.25">
      <c r="BZ49" s="63" t="s">
        <v>357</v>
      </c>
    </row>
    <row r="50" spans="1:78" ht="18" customHeight="1" x14ac:dyDescent="0.25">
      <c r="BZ50" s="63" t="s">
        <v>330</v>
      </c>
    </row>
    <row r="51" spans="1:78" ht="18" customHeight="1" x14ac:dyDescent="0.25">
      <c r="BE51" s="299"/>
      <c r="BF51" s="300"/>
      <c r="BZ51" s="63" t="s">
        <v>389</v>
      </c>
    </row>
    <row r="52" spans="1:78" ht="18" customHeight="1" x14ac:dyDescent="0.25">
      <c r="BE52" s="299"/>
      <c r="BF52" s="300"/>
      <c r="BZ52" s="63" t="s">
        <v>356</v>
      </c>
    </row>
    <row r="53" spans="1:78" ht="18" customHeight="1" x14ac:dyDescent="0.25">
      <c r="BZ53" s="63" t="s">
        <v>392</v>
      </c>
    </row>
    <row r="54" spans="1:78" s="66" customFormat="1" ht="14.1" customHeight="1" x14ac:dyDescent="0.25">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Y54" s="63"/>
      <c r="BZ54" s="63" t="s">
        <v>390</v>
      </c>
    </row>
    <row r="55" spans="1:78" s="66" customFormat="1" ht="14.1" customHeight="1" x14ac:dyDescent="0.25">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Y55" s="63"/>
      <c r="BZ55" s="63" t="s">
        <v>391</v>
      </c>
    </row>
    <row r="56" spans="1:78" s="66" customFormat="1" ht="14.1" customHeight="1" x14ac:dyDescent="0.25">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Y56" s="63"/>
      <c r="BZ56" s="63" t="s">
        <v>318</v>
      </c>
    </row>
    <row r="57" spans="1:78" x14ac:dyDescent="0.25">
      <c r="BZ57" s="63" t="s">
        <v>317</v>
      </c>
    </row>
    <row r="58" spans="1:78" x14ac:dyDescent="0.25">
      <c r="BY58" s="66"/>
      <c r="BZ58" s="63" t="s">
        <v>319</v>
      </c>
    </row>
    <row r="59" spans="1:78" ht="15" customHeight="1" x14ac:dyDescent="0.25">
      <c r="BY59" s="66"/>
      <c r="BZ59" s="63" t="s">
        <v>314</v>
      </c>
    </row>
    <row r="60" spans="1:78" ht="12.75" customHeight="1" x14ac:dyDescent="0.25">
      <c r="BY60" s="66"/>
      <c r="BZ60" s="63" t="s">
        <v>339</v>
      </c>
    </row>
    <row r="61" spans="1:78" ht="12.75" customHeight="1" x14ac:dyDescent="0.25">
      <c r="BZ61" s="63" t="s">
        <v>376</v>
      </c>
    </row>
    <row r="62" spans="1:78" ht="12.75" customHeight="1" x14ac:dyDescent="0.25">
      <c r="BZ62" s="63" t="s">
        <v>320</v>
      </c>
    </row>
    <row r="63" spans="1:78" ht="12.75" customHeight="1" x14ac:dyDescent="0.25">
      <c r="BZ63" s="63" t="s">
        <v>307</v>
      </c>
    </row>
    <row r="64" spans="1:78" ht="12.75" customHeight="1" x14ac:dyDescent="0.25">
      <c r="BZ64" s="63" t="s">
        <v>393</v>
      </c>
    </row>
    <row r="65" spans="78:78" ht="12.75" customHeight="1" x14ac:dyDescent="0.25">
      <c r="BZ65" s="63" t="s">
        <v>309</v>
      </c>
    </row>
    <row r="66" spans="78:78" ht="12.75" customHeight="1" x14ac:dyDescent="0.25">
      <c r="BZ66" s="63" t="s">
        <v>310</v>
      </c>
    </row>
    <row r="67" spans="78:78" ht="12.75" customHeight="1" x14ac:dyDescent="0.25">
      <c r="BZ67" s="76"/>
    </row>
    <row r="68" spans="78:78" ht="12.75" customHeight="1" x14ac:dyDescent="0.25">
      <c r="BZ68" s="66"/>
    </row>
    <row r="69" spans="78:78" ht="12.75" customHeight="1" x14ac:dyDescent="0.25"/>
    <row r="70" spans="78:78" ht="12.75" customHeight="1" x14ac:dyDescent="0.25"/>
    <row r="71" spans="78:78" ht="12.75" customHeight="1" x14ac:dyDescent="0.25"/>
    <row r="72" spans="78:78" ht="12.75" customHeight="1" x14ac:dyDescent="0.25"/>
    <row r="73" spans="78:78" ht="12.75" customHeight="1" x14ac:dyDescent="0.25"/>
    <row r="74" spans="78:78" ht="12.75" customHeight="1" x14ac:dyDescent="0.25"/>
    <row r="75" spans="78:78" ht="12.75" customHeight="1" x14ac:dyDescent="0.25"/>
    <row r="76" spans="78:78" ht="12.75" customHeight="1" x14ac:dyDescent="0.25"/>
    <row r="77" spans="78:78" ht="12.75" customHeight="1" x14ac:dyDescent="0.25"/>
    <row r="78" spans="78:78" ht="12.75" customHeight="1" x14ac:dyDescent="0.25"/>
    <row r="79" spans="78:78" ht="12.75" customHeight="1" x14ac:dyDescent="0.25"/>
    <row r="80" spans="78:78"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sheetData>
  <mergeCells count="375">
    <mergeCell ref="AH43:BD43"/>
    <mergeCell ref="AH44:BD44"/>
    <mergeCell ref="AZ14:BD14"/>
    <mergeCell ref="U18:X18"/>
    <mergeCell ref="AG40:BD41"/>
    <mergeCell ref="A40:AF40"/>
    <mergeCell ref="A42:AF42"/>
    <mergeCell ref="A43:AF43"/>
    <mergeCell ref="A44:AF44"/>
    <mergeCell ref="A41:AF41"/>
    <mergeCell ref="BB18:BD18"/>
    <mergeCell ref="BD19:BD20"/>
    <mergeCell ref="BD22:BD23"/>
    <mergeCell ref="BD25:BD26"/>
    <mergeCell ref="BD29:BD30"/>
    <mergeCell ref="BD32:BD33"/>
    <mergeCell ref="BD35:BD36"/>
    <mergeCell ref="BB21:BD21"/>
    <mergeCell ref="BB24:BD24"/>
    <mergeCell ref="BB28:BD28"/>
    <mergeCell ref="BB31:BD31"/>
    <mergeCell ref="BB34:BD34"/>
    <mergeCell ref="AZ29:BA30"/>
    <mergeCell ref="AZ31:BA31"/>
    <mergeCell ref="AH42:BD42"/>
    <mergeCell ref="BD4:BD7"/>
    <mergeCell ref="G24:J24"/>
    <mergeCell ref="AU15:AV15"/>
    <mergeCell ref="AY15:AZ15"/>
    <mergeCell ref="BB17:BD17"/>
    <mergeCell ref="BB19:BC20"/>
    <mergeCell ref="AV17:AY17"/>
    <mergeCell ref="Y22:AB22"/>
    <mergeCell ref="AC22:AF22"/>
    <mergeCell ref="AG22:AJ22"/>
    <mergeCell ref="Y17:AB17"/>
    <mergeCell ref="Y18:AB18"/>
    <mergeCell ref="Y19:AB19"/>
    <mergeCell ref="Y20:AB21"/>
    <mergeCell ref="AZ17:BA17"/>
    <mergeCell ref="AZ18:BA18"/>
    <mergeCell ref="P8:Q9"/>
    <mergeCell ref="K18:N18"/>
    <mergeCell ref="K19:N19"/>
    <mergeCell ref="AT10:AV10"/>
    <mergeCell ref="AO9:AQ9"/>
    <mergeCell ref="AT11:AV11"/>
    <mergeCell ref="AZ16:BD16"/>
    <mergeCell ref="AZ19:BA20"/>
    <mergeCell ref="AL27:AM28"/>
    <mergeCell ref="AL29:AM35"/>
    <mergeCell ref="AC28:AF28"/>
    <mergeCell ref="AG28:AJ28"/>
    <mergeCell ref="G13:O14"/>
    <mergeCell ref="U3:AA3"/>
    <mergeCell ref="N3:T3"/>
    <mergeCell ref="AS4:AY7"/>
    <mergeCell ref="AZ4:BC7"/>
    <mergeCell ref="AZ22:BA23"/>
    <mergeCell ref="AZ21:BA21"/>
    <mergeCell ref="Q13:Q14"/>
    <mergeCell ref="AL8:AL9"/>
    <mergeCell ref="AL10:AL11"/>
    <mergeCell ref="AN10:AQ11"/>
    <mergeCell ref="AW8:AY9"/>
    <mergeCell ref="AW10:AX11"/>
    <mergeCell ref="AS8:AV9"/>
    <mergeCell ref="AB10:AC11"/>
    <mergeCell ref="AD10:AE11"/>
    <mergeCell ref="AF10:AF11"/>
    <mergeCell ref="AG10:AH11"/>
    <mergeCell ref="K22:N22"/>
    <mergeCell ref="K23:N23"/>
    <mergeCell ref="K24:N24"/>
    <mergeCell ref="G33:J33"/>
    <mergeCell ref="K33:N33"/>
    <mergeCell ref="G27:J27"/>
    <mergeCell ref="K27:N27"/>
    <mergeCell ref="G28:J28"/>
    <mergeCell ref="K28:N28"/>
    <mergeCell ref="K32:N32"/>
    <mergeCell ref="Y23:AB23"/>
    <mergeCell ref="AC23:AF23"/>
    <mergeCell ref="AG23:AJ23"/>
    <mergeCell ref="U24:X24"/>
    <mergeCell ref="BR18:BW21"/>
    <mergeCell ref="A27:B29"/>
    <mergeCell ref="BB27:BD27"/>
    <mergeCell ref="BB29:BC30"/>
    <mergeCell ref="A30:B30"/>
    <mergeCell ref="BR23:BW25"/>
    <mergeCell ref="Y24:AB24"/>
    <mergeCell ref="AC24:AF24"/>
    <mergeCell ref="AG24:AJ24"/>
    <mergeCell ref="U25:X26"/>
    <mergeCell ref="Y25:AB26"/>
    <mergeCell ref="AC25:AF26"/>
    <mergeCell ref="S26:T26"/>
    <mergeCell ref="S27:T28"/>
    <mergeCell ref="AZ25:BA26"/>
    <mergeCell ref="O28:R28"/>
    <mergeCell ref="AV19:AY19"/>
    <mergeCell ref="AN29:AQ29"/>
    <mergeCell ref="AG29:AJ29"/>
    <mergeCell ref="O27:R27"/>
    <mergeCell ref="C27:C31"/>
    <mergeCell ref="C32:C36"/>
    <mergeCell ref="D27:D36"/>
    <mergeCell ref="G19:J19"/>
    <mergeCell ref="G20:J21"/>
    <mergeCell ref="K20:N21"/>
    <mergeCell ref="U30:X31"/>
    <mergeCell ref="E24:F24"/>
    <mergeCell ref="G22:J22"/>
    <mergeCell ref="G25:J26"/>
    <mergeCell ref="K25:N26"/>
    <mergeCell ref="O25:R26"/>
    <mergeCell ref="O32:R32"/>
    <mergeCell ref="G29:J29"/>
    <mergeCell ref="K29:N29"/>
    <mergeCell ref="G30:J31"/>
    <mergeCell ref="O35:R36"/>
    <mergeCell ref="O30:R31"/>
    <mergeCell ref="G34:J34"/>
    <mergeCell ref="K34:N34"/>
    <mergeCell ref="O34:R34"/>
    <mergeCell ref="G35:J36"/>
    <mergeCell ref="K35:N36"/>
    <mergeCell ref="O29:R29"/>
    <mergeCell ref="C16:D16"/>
    <mergeCell ref="G32:J32"/>
    <mergeCell ref="BB15:BD15"/>
    <mergeCell ref="A20:B20"/>
    <mergeCell ref="A21:B22"/>
    <mergeCell ref="C22:D26"/>
    <mergeCell ref="A26:B26"/>
    <mergeCell ref="A17:B19"/>
    <mergeCell ref="C17:D21"/>
    <mergeCell ref="BB22:BC23"/>
    <mergeCell ref="A23:B23"/>
    <mergeCell ref="A24:B25"/>
    <mergeCell ref="BB25:BC26"/>
    <mergeCell ref="S19:T25"/>
    <mergeCell ref="AL17:AM18"/>
    <mergeCell ref="AL19:AM25"/>
    <mergeCell ref="AL26:AM26"/>
    <mergeCell ref="E17:F17"/>
    <mergeCell ref="E18:F18"/>
    <mergeCell ref="E20:F21"/>
    <mergeCell ref="E19:F19"/>
    <mergeCell ref="E22:F22"/>
    <mergeCell ref="E23:F23"/>
    <mergeCell ref="G23:J23"/>
    <mergeCell ref="A15:C15"/>
    <mergeCell ref="N15:O15"/>
    <mergeCell ref="R15:S15"/>
    <mergeCell ref="T15:U15"/>
    <mergeCell ref="X15:Y15"/>
    <mergeCell ref="AI15:AJ15"/>
    <mergeCell ref="AK15:AL15"/>
    <mergeCell ref="AM15:AN15"/>
    <mergeCell ref="G15:H15"/>
    <mergeCell ref="D15:F15"/>
    <mergeCell ref="J15:K15"/>
    <mergeCell ref="AB15:AC15"/>
    <mergeCell ref="AF15:AG15"/>
    <mergeCell ref="A13:F14"/>
    <mergeCell ref="P13:P14"/>
    <mergeCell ref="AE13:AQ14"/>
    <mergeCell ref="AD13:AD14"/>
    <mergeCell ref="S36:T36"/>
    <mergeCell ref="AL16:AM16"/>
    <mergeCell ref="E16:F16"/>
    <mergeCell ref="E27:F28"/>
    <mergeCell ref="E29:F35"/>
    <mergeCell ref="O23:R23"/>
    <mergeCell ref="U17:X17"/>
    <mergeCell ref="O33:R33"/>
    <mergeCell ref="Y28:AB28"/>
    <mergeCell ref="AQ15:AR15"/>
    <mergeCell ref="S16:T16"/>
    <mergeCell ref="S17:T18"/>
    <mergeCell ref="S29:T35"/>
    <mergeCell ref="E25:F26"/>
    <mergeCell ref="AC19:AF19"/>
    <mergeCell ref="AC20:AF21"/>
    <mergeCell ref="AG17:AJ17"/>
    <mergeCell ref="AG18:AJ18"/>
    <mergeCell ref="AG19:AJ19"/>
    <mergeCell ref="AG20:AJ21"/>
    <mergeCell ref="G17:J17"/>
    <mergeCell ref="G18:J18"/>
    <mergeCell ref="O17:R17"/>
    <mergeCell ref="O18:R18"/>
    <mergeCell ref="O19:R19"/>
    <mergeCell ref="O20:R21"/>
    <mergeCell ref="U19:X19"/>
    <mergeCell ref="U20:X21"/>
    <mergeCell ref="AC17:AF17"/>
    <mergeCell ref="AC18:AF18"/>
    <mergeCell ref="K17:N17"/>
    <mergeCell ref="AK17:AK26"/>
    <mergeCell ref="O22:R22"/>
    <mergeCell ref="Y27:AB27"/>
    <mergeCell ref="AC27:AF27"/>
    <mergeCell ref="AG27:AJ27"/>
    <mergeCell ref="AN25:AQ26"/>
    <mergeCell ref="AR25:AU26"/>
    <mergeCell ref="BB35:BC36"/>
    <mergeCell ref="AG25:AJ26"/>
    <mergeCell ref="AV18:AY18"/>
    <mergeCell ref="AN19:AQ19"/>
    <mergeCell ref="O24:R24"/>
    <mergeCell ref="U22:X22"/>
    <mergeCell ref="U23:X23"/>
    <mergeCell ref="AN17:AQ17"/>
    <mergeCell ref="AN18:AQ18"/>
    <mergeCell ref="AR17:AU17"/>
    <mergeCell ref="AR18:AU18"/>
    <mergeCell ref="BB32:BC33"/>
    <mergeCell ref="U28:X28"/>
    <mergeCell ref="Y30:AB31"/>
    <mergeCell ref="AC30:AF31"/>
    <mergeCell ref="AG30:AJ31"/>
    <mergeCell ref="AZ28:BA28"/>
    <mergeCell ref="AR19:AU19"/>
    <mergeCell ref="AR27:AU27"/>
    <mergeCell ref="AV27:AY27"/>
    <mergeCell ref="AR29:AU29"/>
    <mergeCell ref="AV29:AY29"/>
    <mergeCell ref="AN20:AQ21"/>
    <mergeCell ref="AR20:AU21"/>
    <mergeCell ref="AV20:AY21"/>
    <mergeCell ref="AN24:AQ24"/>
    <mergeCell ref="AR24:AU24"/>
    <mergeCell ref="AV24:AY24"/>
    <mergeCell ref="AR28:AU28"/>
    <mergeCell ref="AV28:AY28"/>
    <mergeCell ref="AN27:AQ27"/>
    <mergeCell ref="AN28:AQ28"/>
    <mergeCell ref="AN22:AQ22"/>
    <mergeCell ref="AN23:AQ23"/>
    <mergeCell ref="AR22:AU22"/>
    <mergeCell ref="C38:S38"/>
    <mergeCell ref="C39:S39"/>
    <mergeCell ref="U29:X29"/>
    <mergeCell ref="Y29:AB29"/>
    <mergeCell ref="AC29:AF29"/>
    <mergeCell ref="U27:X27"/>
    <mergeCell ref="AC32:AF32"/>
    <mergeCell ref="AG32:AJ32"/>
    <mergeCell ref="Y33:AB33"/>
    <mergeCell ref="AC33:AF33"/>
    <mergeCell ref="AG33:AJ33"/>
    <mergeCell ref="Y34:AB34"/>
    <mergeCell ref="AC34:AF34"/>
    <mergeCell ref="AG34:AJ34"/>
    <mergeCell ref="A37:S37"/>
    <mergeCell ref="A31:B32"/>
    <mergeCell ref="A36:B36"/>
    <mergeCell ref="E36:F36"/>
    <mergeCell ref="U33:X33"/>
    <mergeCell ref="K30:N31"/>
    <mergeCell ref="A38:B38"/>
    <mergeCell ref="A39:B39"/>
    <mergeCell ref="A33:B33"/>
    <mergeCell ref="A34:B35"/>
    <mergeCell ref="W37:X39"/>
    <mergeCell ref="U35:X36"/>
    <mergeCell ref="Y35:AB36"/>
    <mergeCell ref="AC35:AF36"/>
    <mergeCell ref="AG35:AJ36"/>
    <mergeCell ref="U34:X34"/>
    <mergeCell ref="U32:X32"/>
    <mergeCell ref="T37:V39"/>
    <mergeCell ref="Y37:AA39"/>
    <mergeCell ref="AB37:BD37"/>
    <mergeCell ref="AB38:BD39"/>
    <mergeCell ref="AZ34:BA34"/>
    <mergeCell ref="AN35:AQ36"/>
    <mergeCell ref="AR35:AU36"/>
    <mergeCell ref="AV35:AY36"/>
    <mergeCell ref="AZ35:BA36"/>
    <mergeCell ref="Y32:AB32"/>
    <mergeCell ref="AV34:AY34"/>
    <mergeCell ref="AR34:AU34"/>
    <mergeCell ref="AN34:AQ34"/>
    <mergeCell ref="AL36:AM36"/>
    <mergeCell ref="AK27:AK36"/>
    <mergeCell ref="AZ27:BA27"/>
    <mergeCell ref="AZ32:BA33"/>
    <mergeCell ref="AZ24:BA24"/>
    <mergeCell ref="AV22:AY22"/>
    <mergeCell ref="AR23:AU23"/>
    <mergeCell ref="AV23:AY23"/>
    <mergeCell ref="AR30:AU31"/>
    <mergeCell ref="AV30:AY31"/>
    <mergeCell ref="AN33:AQ33"/>
    <mergeCell ref="AR33:AU33"/>
    <mergeCell ref="AV33:AY33"/>
    <mergeCell ref="AR32:AU32"/>
    <mergeCell ref="AV32:AY32"/>
    <mergeCell ref="AN30:AQ31"/>
    <mergeCell ref="AV25:AY26"/>
    <mergeCell ref="AN32:AQ32"/>
    <mergeCell ref="A6:D9"/>
    <mergeCell ref="E10:E11"/>
    <mergeCell ref="F10:M11"/>
    <mergeCell ref="N10:P11"/>
    <mergeCell ref="Q10:W11"/>
    <mergeCell ref="A1:BD1"/>
    <mergeCell ref="A3:D3"/>
    <mergeCell ref="E3:F3"/>
    <mergeCell ref="H3:I3"/>
    <mergeCell ref="K3:L3"/>
    <mergeCell ref="A4:D5"/>
    <mergeCell ref="A10:D11"/>
    <mergeCell ref="E6:E7"/>
    <mergeCell ref="H6:H7"/>
    <mergeCell ref="I6:J7"/>
    <mergeCell ref="K6:K7"/>
    <mergeCell ref="L6:M7"/>
    <mergeCell ref="N6:N7"/>
    <mergeCell ref="P6:Q7"/>
    <mergeCell ref="O6:O7"/>
    <mergeCell ref="R6:R7"/>
    <mergeCell ref="T6:T7"/>
    <mergeCell ref="E4:W5"/>
    <mergeCell ref="R8:R9"/>
    <mergeCell ref="AY10:AY11"/>
    <mergeCell ref="AZ8:BD11"/>
    <mergeCell ref="AG6:AI7"/>
    <mergeCell ref="AJ4:AK5"/>
    <mergeCell ref="E8:H9"/>
    <mergeCell ref="W6:W7"/>
    <mergeCell ref="U6:V7"/>
    <mergeCell ref="K8:K9"/>
    <mergeCell ref="N8:N9"/>
    <mergeCell ref="I8:J9"/>
    <mergeCell ref="F6:G7"/>
    <mergeCell ref="S6:S7"/>
    <mergeCell ref="L8:M9"/>
    <mergeCell ref="O8:O9"/>
    <mergeCell ref="U8:V9"/>
    <mergeCell ref="S8:S9"/>
    <mergeCell ref="AB8:AC9"/>
    <mergeCell ref="AD8:AE9"/>
    <mergeCell ref="AF8:AF9"/>
    <mergeCell ref="AG8:AH9"/>
    <mergeCell ref="AI8:AJ9"/>
    <mergeCell ref="AK8:AK9"/>
    <mergeCell ref="T8:T9"/>
    <mergeCell ref="W8:W9"/>
    <mergeCell ref="R13:AC14"/>
    <mergeCell ref="AR4:AR5"/>
    <mergeCell ref="AR6:AR7"/>
    <mergeCell ref="X4:AA7"/>
    <mergeCell ref="AB4:AF5"/>
    <mergeCell ref="AB6:AF7"/>
    <mergeCell ref="AM4:AO5"/>
    <mergeCell ref="AM6:AO7"/>
    <mergeCell ref="AG4:AI5"/>
    <mergeCell ref="AM8:AM9"/>
    <mergeCell ref="AM10:AM11"/>
    <mergeCell ref="AJ6:AK7"/>
    <mergeCell ref="AL4:AL5"/>
    <mergeCell ref="AL6:AL7"/>
    <mergeCell ref="AP4:AQ5"/>
    <mergeCell ref="AP6:AQ7"/>
    <mergeCell ref="X8:AA11"/>
    <mergeCell ref="AO8:AQ8"/>
    <mergeCell ref="AR8:AR9"/>
    <mergeCell ref="AR10:AR11"/>
    <mergeCell ref="AI10:AJ11"/>
    <mergeCell ref="AK10:AK11"/>
  </mergeCells>
  <phoneticPr fontId="7"/>
  <conditionalFormatting sqref="A27:AY36">
    <cfRule type="expression" dxfId="272" priority="15">
      <formula>$U$3=$BY$9</formula>
    </cfRule>
  </conditionalFormatting>
  <conditionalFormatting sqref="X8:AM8 AR8:AS8 AW8 I8:R9 AZ8:BD9 X9:AK9 AM9 AR9 X10:AN10 AW10 AY10:BD11 X11:AK11 AM11 G13:AQ14 AK17:AZ19 BB18:BB19 AK20:AY20 AK21:AZ21 BB21:BB22 AK22:AY23 AK24:AZ24 BB24:BB25 AK25:AY26">
    <cfRule type="expression" dxfId="271" priority="27">
      <formula>$U$3=$BY$9</formula>
    </cfRule>
  </conditionalFormatting>
  <conditionalFormatting sqref="AN8:AO9">
    <cfRule type="expression" dxfId="270" priority="14">
      <formula>$U$3=$BY$9</formula>
    </cfRule>
  </conditionalFormatting>
  <conditionalFormatting sqref="AR10:AT11">
    <cfRule type="expression" dxfId="269" priority="16">
      <formula>$U$3=$BY$9</formula>
    </cfRule>
  </conditionalFormatting>
  <conditionalFormatting sqref="AZ22">
    <cfRule type="expression" dxfId="268" priority="21">
      <formula>$U$3=$BY$9</formula>
    </cfRule>
  </conditionalFormatting>
  <conditionalFormatting sqref="AZ25">
    <cfRule type="expression" dxfId="267" priority="20">
      <formula>$U$3=$BY$9</formula>
    </cfRule>
  </conditionalFormatting>
  <conditionalFormatting sqref="AZ27:AZ29 BB28:BB29 BB31:BB32 BB34:BB35">
    <cfRule type="expression" dxfId="266" priority="6">
      <formula>$U$3=$BY$9</formula>
    </cfRule>
  </conditionalFormatting>
  <conditionalFormatting sqref="AZ31:AZ32">
    <cfRule type="expression" dxfId="265" priority="5">
      <formula>$U$3=$BY$9</formula>
    </cfRule>
  </conditionalFormatting>
  <conditionalFormatting sqref="AZ34:AZ35">
    <cfRule type="expression" dxfId="264" priority="4">
      <formula>$U$3=$BY$9</formula>
    </cfRule>
  </conditionalFormatting>
  <conditionalFormatting sqref="BD19">
    <cfRule type="expression" dxfId="263" priority="13">
      <formula>$U$3=$BY$9</formula>
    </cfRule>
  </conditionalFormatting>
  <conditionalFormatting sqref="BD22">
    <cfRule type="expression" dxfId="262" priority="11">
      <formula>$U$3=$BY$9</formula>
    </cfRule>
  </conditionalFormatting>
  <conditionalFormatting sqref="BD25">
    <cfRule type="expression" dxfId="261" priority="10">
      <formula>$U$3=$BY$9</formula>
    </cfRule>
  </conditionalFormatting>
  <conditionalFormatting sqref="BD29">
    <cfRule type="expression" dxfId="260" priority="3">
      <formula>$U$3=$BY$9</formula>
    </cfRule>
  </conditionalFormatting>
  <conditionalFormatting sqref="BD32">
    <cfRule type="expression" dxfId="259" priority="2">
      <formula>$U$3=$BY$9</formula>
    </cfRule>
  </conditionalFormatting>
  <conditionalFormatting sqref="BD35">
    <cfRule type="expression" dxfId="258" priority="1">
      <formula>$U$3=$BY$9</formula>
    </cfRule>
  </conditionalFormatting>
  <dataValidations count="9">
    <dataValidation type="list" allowBlank="1" showInputMessage="1" prompt="プルダウン選択_x000a_自由記述も可" sqref="G22:R22 G32:R32 G17:R17 G27:R27" xr:uid="{2A67ECAE-7FC2-4308-86A4-1907AF5796C8}">
      <formula1>$BN$19:$BN$38</formula1>
    </dataValidation>
    <dataValidation type="list" allowBlank="1" showInputMessage="1" prompt="プルダウンで選択_x000a_自由記述も可" sqref="S19:T25 AL29:AM35 S29:T35 E29:F35 AL19:AM25" xr:uid="{59FCB476-5A75-46BF-9543-F0065B63C18A}">
      <formula1>$BL$20:$BL$24</formula1>
    </dataValidation>
    <dataValidation type="list" allowBlank="1" showInputMessage="1" prompt="プルダウン選択_x000a_自由記述も可" sqref="U17:AJ17 U27:AJ27 U32:AJ32 U22:AJ22" xr:uid="{F114BA36-9137-4DD2-9C72-8CB7B265DB2C}">
      <formula1>$BO$19:$BO$36</formula1>
    </dataValidation>
    <dataValidation type="list" allowBlank="1" showInputMessage="1" prompt="プルダウン選択_x000a_自由記述も可" sqref="AN27:AY27 AN32:AY32 AN22:AY22 AN17:AY17" xr:uid="{7FC1CF76-851E-42F1-B654-79E6D02002AC}">
      <formula1>$BP$19:$BP$36</formula1>
    </dataValidation>
    <dataValidation type="custom" allowBlank="1" showInputMessage="1" showErrorMessage="1" error="送迎可能時間は、_x000a_自然の家発8：30～自然の家着17：15です。" sqref="AK8 AK10" xr:uid="{2A304B04-B7A8-47A2-B2F4-C3F5DF7F467D}">
      <formula1>AND(AK8&gt;8,AK8&lt;17)</formula1>
    </dataValidation>
    <dataValidation type="list" allowBlank="1" showInputMessage="1" showErrorMessage="1" prompt="プルダウンで選択" sqref="U3:AA3" xr:uid="{8052A4C1-5DD6-4716-A717-E6272DD096D4}">
      <formula1>$BY$7:$BY$9</formula1>
    </dataValidation>
    <dataValidation type="list" allowBlank="1" showInputMessage="1" prompt="プルダウン選択_x000a_自由記述も可" sqref="G18:R18 U18:AJ18 AN28:AY28 G28:R28 U28:AJ28 AN18:AY18" xr:uid="{50102876-2870-4D45-A483-6BF923B53C63}">
      <formula1>$BZ$16:$BZ$66</formula1>
    </dataValidation>
    <dataValidation type="list" allowBlank="1" showInputMessage="1" prompt="プルダウン選択_x000a_自由記述も可" sqref="G23:R23 U23:AJ23 AN33:AY33 G33:R33 U33:AJ33 AN23:AY23" xr:uid="{53BE4486-1630-4758-B6FB-C3AD994CF02D}">
      <formula1>$BZ$15:$BZ$66</formula1>
    </dataValidation>
    <dataValidation type="list" allowBlank="1" showInputMessage="1" prompt="プルダウン選択_x000a_自由記述も可_x000a_希望無しの場合空欄" sqref="G19:R19 AN24:AY24 G29:R29 U24:AJ24 G24:R24 U29:AJ29 AN34:AY34 AN29:AY29 U34:AJ34 U19:AJ19 G34:R34 AN19:AY19" xr:uid="{E3249282-3C43-45E3-9D97-0414EEBDE31D}">
      <formula1>$BY$16:$BY$39</formula1>
    </dataValidation>
  </dataValidations>
  <hyperlinks>
    <hyperlink ref="BR18:BW21" location="'【記入例】活動ﾌﾟﾛｸﾞﾗﾑ '!A1" display="記入例" xr:uid="{EC5DF7A9-5623-4B54-A07A-B76C8C753BE7}"/>
    <hyperlink ref="BR23:BW25" location="目次!A1" display="目次へ" xr:uid="{4F4A396E-1555-476E-8F13-C7D5029FCEA0}"/>
  </hyperlinks>
  <printOptions horizontalCentered="1"/>
  <pageMargins left="0.19685039370078741" right="0.19685039370078741" top="0.59055118110236227" bottom="0.19685039370078741" header="0.39370078740157483" footer="0.39370078740157483"/>
  <pageSetup paperSize="9" scale="85"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0</xdr:col>
                    <xdr:colOff>114300</xdr:colOff>
                    <xdr:row>36</xdr:row>
                    <xdr:rowOff>161925</xdr:rowOff>
                  </from>
                  <to>
                    <xdr:col>2</xdr:col>
                    <xdr:colOff>76200</xdr:colOff>
                    <xdr:row>38</xdr:row>
                    <xdr:rowOff>19050</xdr:rowOff>
                  </to>
                </anchor>
              </controlPr>
            </control>
          </mc:Choice>
        </mc:AlternateContent>
        <mc:AlternateContent xmlns:mc="http://schemas.openxmlformats.org/markup-compatibility/2006">
          <mc:Choice Requires="x14">
            <control shapeId="12292" r:id="rId5" name="Check Box 4">
              <controlPr defaultSize="0" autoFill="0" autoLine="0" autoPict="0">
                <anchor moveWithCells="1">
                  <from>
                    <xdr:col>0</xdr:col>
                    <xdr:colOff>114300</xdr:colOff>
                    <xdr:row>37</xdr:row>
                    <xdr:rowOff>161925</xdr:rowOff>
                  </from>
                  <to>
                    <xdr:col>2</xdr:col>
                    <xdr:colOff>66675</xdr:colOff>
                    <xdr:row>39</xdr:row>
                    <xdr:rowOff>19050</xdr:rowOff>
                  </to>
                </anchor>
              </controlPr>
            </control>
          </mc:Choice>
        </mc:AlternateContent>
        <mc:AlternateContent xmlns:mc="http://schemas.openxmlformats.org/markup-compatibility/2006">
          <mc:Choice Requires="x14">
            <control shapeId="12302" r:id="rId6" name="Check Box 14">
              <controlPr defaultSize="0" autoFill="0" autoLine="0" autoPict="0">
                <anchor moveWithCells="1">
                  <from>
                    <xdr:col>16</xdr:col>
                    <xdr:colOff>19050</xdr:colOff>
                    <xdr:row>12</xdr:row>
                    <xdr:rowOff>57150</xdr:rowOff>
                  </from>
                  <to>
                    <xdr:col>17</xdr:col>
                    <xdr:colOff>133350</xdr:colOff>
                    <xdr:row>13</xdr:row>
                    <xdr:rowOff>123825</xdr:rowOff>
                  </to>
                </anchor>
              </controlPr>
            </control>
          </mc:Choice>
        </mc:AlternateContent>
        <mc:AlternateContent xmlns:mc="http://schemas.openxmlformats.org/markup-compatibility/2006">
          <mc:Choice Requires="x14">
            <control shapeId="12303" r:id="rId7" name="Check Box 15">
              <controlPr defaultSize="0" autoFill="0" autoLine="0" autoPict="0">
                <anchor moveWithCells="1">
                  <from>
                    <xdr:col>29</xdr:col>
                    <xdr:colOff>19050</xdr:colOff>
                    <xdr:row>12</xdr:row>
                    <xdr:rowOff>57150</xdr:rowOff>
                  </from>
                  <to>
                    <xdr:col>30</xdr:col>
                    <xdr:colOff>133350</xdr:colOff>
                    <xdr:row>13</xdr:row>
                    <xdr:rowOff>123825</xdr:rowOff>
                  </to>
                </anchor>
              </controlPr>
            </control>
          </mc:Choice>
        </mc:AlternateContent>
        <mc:AlternateContent xmlns:mc="http://schemas.openxmlformats.org/markup-compatibility/2006">
          <mc:Choice Requires="x14">
            <control shapeId="12309" r:id="rId8" name="Check Box 21">
              <controlPr defaultSize="0" autoFill="0" autoLine="0" autoPict="0">
                <anchor moveWithCells="1">
                  <from>
                    <xdr:col>22</xdr:col>
                    <xdr:colOff>28575</xdr:colOff>
                    <xdr:row>37</xdr:row>
                    <xdr:rowOff>85725</xdr:rowOff>
                  </from>
                  <to>
                    <xdr:col>24</xdr:col>
                    <xdr:colOff>28575</xdr:colOff>
                    <xdr:row>38</xdr:row>
                    <xdr:rowOff>133350</xdr:rowOff>
                  </to>
                </anchor>
              </controlPr>
            </control>
          </mc:Choice>
        </mc:AlternateContent>
        <mc:AlternateContent xmlns:mc="http://schemas.openxmlformats.org/markup-compatibility/2006">
          <mc:Choice Requires="x14">
            <control shapeId="12310" r:id="rId9" name="Check Box 22">
              <controlPr defaultSize="0" autoFill="0" autoLine="0" autoPict="0">
                <anchor moveWithCells="1">
                  <from>
                    <xdr:col>22</xdr:col>
                    <xdr:colOff>28575</xdr:colOff>
                    <xdr:row>36</xdr:row>
                    <xdr:rowOff>47625</xdr:rowOff>
                  </from>
                  <to>
                    <xdr:col>23</xdr:col>
                    <xdr:colOff>161925</xdr:colOff>
                    <xdr:row>37</xdr:row>
                    <xdr:rowOff>57150</xdr:rowOff>
                  </to>
                </anchor>
              </controlPr>
            </control>
          </mc:Choice>
        </mc:AlternateContent>
        <mc:AlternateContent xmlns:mc="http://schemas.openxmlformats.org/markup-compatibility/2006">
          <mc:Choice Requires="x14">
            <control shapeId="12312" r:id="rId10" name="Check Box 24">
              <controlPr defaultSize="0" autoFill="0" autoLine="0" autoPict="0">
                <anchor moveWithCells="1">
                  <from>
                    <xdr:col>32</xdr:col>
                    <xdr:colOff>9525</xdr:colOff>
                    <xdr:row>41</xdr:row>
                    <xdr:rowOff>171450</xdr:rowOff>
                  </from>
                  <to>
                    <xdr:col>33</xdr:col>
                    <xdr:colOff>85725</xdr:colOff>
                    <xdr:row>43</xdr:row>
                    <xdr:rowOff>28575</xdr:rowOff>
                  </to>
                </anchor>
              </controlPr>
            </control>
          </mc:Choice>
        </mc:AlternateContent>
        <mc:AlternateContent xmlns:mc="http://schemas.openxmlformats.org/markup-compatibility/2006">
          <mc:Choice Requires="x14">
            <control shapeId="12313" r:id="rId11" name="Check Box 25">
              <controlPr defaultSize="0" autoFill="0" autoLine="0" autoPict="0">
                <anchor moveWithCells="1">
                  <from>
                    <xdr:col>32</xdr:col>
                    <xdr:colOff>9525</xdr:colOff>
                    <xdr:row>40</xdr:row>
                    <xdr:rowOff>180975</xdr:rowOff>
                  </from>
                  <to>
                    <xdr:col>33</xdr:col>
                    <xdr:colOff>76200</xdr:colOff>
                    <xdr:row>42</xdr:row>
                    <xdr:rowOff>28575</xdr:rowOff>
                  </to>
                </anchor>
              </controlPr>
            </control>
          </mc:Choice>
        </mc:AlternateContent>
        <mc:AlternateContent xmlns:mc="http://schemas.openxmlformats.org/markup-compatibility/2006">
          <mc:Choice Requires="x14">
            <control shapeId="12315" r:id="rId12" name="Check Box 27">
              <controlPr defaultSize="0" autoFill="0" autoLine="0" autoPict="0">
                <anchor moveWithCells="1">
                  <from>
                    <xdr:col>39</xdr:col>
                    <xdr:colOff>19050</xdr:colOff>
                    <xdr:row>7</xdr:row>
                    <xdr:rowOff>152400</xdr:rowOff>
                  </from>
                  <to>
                    <xdr:col>40</xdr:col>
                    <xdr:colOff>38100</xdr:colOff>
                    <xdr:row>9</xdr:row>
                    <xdr:rowOff>28575</xdr:rowOff>
                  </to>
                </anchor>
              </controlPr>
            </control>
          </mc:Choice>
        </mc:AlternateContent>
        <mc:AlternateContent xmlns:mc="http://schemas.openxmlformats.org/markup-compatibility/2006">
          <mc:Choice Requires="x14">
            <control shapeId="12316" r:id="rId13" name="Check Box 28">
              <controlPr defaultSize="0" autoFill="0" autoLine="0" autoPict="0">
                <anchor moveWithCells="1">
                  <from>
                    <xdr:col>44</xdr:col>
                    <xdr:colOff>19050</xdr:colOff>
                    <xdr:row>8</xdr:row>
                    <xdr:rowOff>152400</xdr:rowOff>
                  </from>
                  <to>
                    <xdr:col>45</xdr:col>
                    <xdr:colOff>38100</xdr:colOff>
                    <xdr:row>10</xdr:row>
                    <xdr:rowOff>28575</xdr:rowOff>
                  </to>
                </anchor>
              </controlPr>
            </control>
          </mc:Choice>
        </mc:AlternateContent>
        <mc:AlternateContent xmlns:mc="http://schemas.openxmlformats.org/markup-compatibility/2006">
          <mc:Choice Requires="x14">
            <control shapeId="12317" r:id="rId14" name="Check Box 29">
              <controlPr defaultSize="0" autoFill="0" autoLine="0" autoPict="0">
                <anchor moveWithCells="1">
                  <from>
                    <xdr:col>44</xdr:col>
                    <xdr:colOff>19050</xdr:colOff>
                    <xdr:row>9</xdr:row>
                    <xdr:rowOff>152400</xdr:rowOff>
                  </from>
                  <to>
                    <xdr:col>45</xdr:col>
                    <xdr:colOff>38100</xdr:colOff>
                    <xdr:row>11</xdr:row>
                    <xdr:rowOff>28575</xdr:rowOff>
                  </to>
                </anchor>
              </controlPr>
            </control>
          </mc:Choice>
        </mc:AlternateContent>
        <mc:AlternateContent xmlns:mc="http://schemas.openxmlformats.org/markup-compatibility/2006">
          <mc:Choice Requires="x14">
            <control shapeId="12318" r:id="rId15" name="Check Box 30">
              <controlPr defaultSize="0" autoFill="0" autoLine="0" autoPict="0">
                <anchor moveWithCells="1">
                  <from>
                    <xdr:col>39</xdr:col>
                    <xdr:colOff>19050</xdr:colOff>
                    <xdr:row>6</xdr:row>
                    <xdr:rowOff>161925</xdr:rowOff>
                  </from>
                  <to>
                    <xdr:col>40</xdr:col>
                    <xdr:colOff>38100</xdr:colOff>
                    <xdr:row>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791E2-2525-411F-AFEA-24EA264AB8A1}">
  <sheetPr codeName="Sheet7">
    <tabColor theme="9"/>
  </sheetPr>
  <dimension ref="A1:BJ92"/>
  <sheetViews>
    <sheetView showZeros="0" tabSelected="1" view="pageBreakPreview" topLeftCell="A19" zoomScale="91" zoomScaleNormal="100" zoomScaleSheetLayoutView="91" workbookViewId="0">
      <selection activeCell="F45" sqref="F45:H45"/>
    </sheetView>
  </sheetViews>
  <sheetFormatPr defaultColWidth="9" defaultRowHeight="15" x14ac:dyDescent="0.15"/>
  <cols>
    <col min="1" max="1" width="3.125" style="85" customWidth="1"/>
    <col min="2" max="2" width="6.125" style="85" customWidth="1"/>
    <col min="3" max="3" width="5.75" style="85" customWidth="1"/>
    <col min="4" max="21" width="4.75" style="85" customWidth="1"/>
    <col min="22" max="22" width="2.5" style="85" customWidth="1"/>
    <col min="23" max="24" width="9" style="85" customWidth="1"/>
    <col min="25" max="25" width="3.625" style="85" bestFit="1" customWidth="1"/>
    <col min="26" max="26" width="44.875" style="85" hidden="1" customWidth="1"/>
    <col min="27" max="28" width="3.625" style="85" hidden="1" customWidth="1"/>
    <col min="29" max="29" width="11.25" style="85" hidden="1" customWidth="1"/>
    <col min="30" max="31" width="9.25" style="85" hidden="1" customWidth="1"/>
    <col min="32" max="33" width="14.875" style="85" hidden="1" customWidth="1"/>
    <col min="34" max="35" width="17.125" style="85" hidden="1" customWidth="1"/>
    <col min="36" max="37" width="11.25" style="85" hidden="1" customWidth="1"/>
    <col min="38" max="38" width="9.25" style="85" hidden="1" customWidth="1"/>
    <col min="39" max="39" width="15.625" style="85" hidden="1" customWidth="1"/>
    <col min="40" max="40" width="25.25" style="85" hidden="1" customWidth="1"/>
    <col min="41" max="42" width="15.375" style="85" hidden="1" customWidth="1"/>
    <col min="43" max="43" width="15.625" style="85" hidden="1" customWidth="1"/>
    <col min="44" max="45" width="15.375" style="85" hidden="1" customWidth="1"/>
    <col min="46" max="46" width="1.875" style="85" customWidth="1"/>
    <col min="47" max="54" width="1.625" style="85" customWidth="1"/>
    <col min="55" max="16384" width="9" style="85"/>
  </cols>
  <sheetData>
    <row r="1" spans="1:62" ht="13.9" hidden="1" customHeight="1" x14ac:dyDescent="0.15">
      <c r="A1" s="82" t="e">
        <f>DATE(D9,G9,I9)</f>
        <v>#VALUE!</v>
      </c>
      <c r="B1" s="82" t="e">
        <f>DATE(D9,G10,I10)</f>
        <v>#VALUE!</v>
      </c>
      <c r="C1" s="83" t="e">
        <f>B1-A1</f>
        <v>#VALUE!</v>
      </c>
      <c r="D1" s="84"/>
      <c r="E1" s="84"/>
      <c r="F1" s="84"/>
      <c r="G1" s="84"/>
      <c r="H1" s="84"/>
      <c r="I1" s="84"/>
      <c r="J1" s="84"/>
      <c r="K1" s="84"/>
      <c r="L1" s="84"/>
      <c r="M1" s="84"/>
      <c r="N1" s="84"/>
      <c r="O1" s="84"/>
      <c r="P1" s="84"/>
      <c r="Q1" s="84"/>
      <c r="R1" s="84"/>
      <c r="S1" s="84"/>
      <c r="T1" s="84"/>
      <c r="U1" s="84"/>
    </row>
    <row r="2" spans="1:62" ht="13.9" customHeight="1" x14ac:dyDescent="0.15">
      <c r="A2" s="1324" t="s">
        <v>60</v>
      </c>
      <c r="B2" s="1324"/>
      <c r="C2" s="1324"/>
      <c r="D2" s="1324"/>
      <c r="E2" s="1324"/>
      <c r="F2" s="1324"/>
      <c r="G2" s="1324"/>
      <c r="H2" s="1324"/>
      <c r="I2" s="1324"/>
      <c r="J2" s="1324"/>
      <c r="K2" s="1324"/>
      <c r="L2" s="1324"/>
      <c r="M2" s="1324"/>
      <c r="N2" s="1324"/>
      <c r="O2" s="1324"/>
      <c r="P2" s="1324"/>
      <c r="Q2" s="1324"/>
      <c r="R2" s="1324"/>
      <c r="S2" s="1324"/>
      <c r="T2" s="1324"/>
      <c r="U2" s="1324"/>
    </row>
    <row r="3" spans="1:62" ht="24.75" thickBot="1" x14ac:dyDescent="0.2">
      <c r="B3" s="1325" t="s">
        <v>658</v>
      </c>
      <c r="C3" s="1325"/>
      <c r="D3" s="1325"/>
      <c r="E3" s="1325"/>
      <c r="F3" s="1325"/>
      <c r="G3" s="1325"/>
      <c r="H3" s="1325"/>
      <c r="I3" s="1325"/>
      <c r="J3" s="1325"/>
      <c r="K3" s="1325"/>
      <c r="L3" s="1325"/>
      <c r="M3" s="1325"/>
      <c r="N3" s="1325"/>
      <c r="O3" s="1325"/>
      <c r="P3" s="1325"/>
      <c r="Q3" s="1325"/>
      <c r="R3" s="1325"/>
      <c r="S3" s="1325"/>
      <c r="T3" s="1325"/>
      <c r="U3" s="1325"/>
    </row>
    <row r="4" spans="1:62" x14ac:dyDescent="0.25">
      <c r="A4" s="1326" t="s">
        <v>57</v>
      </c>
      <c r="B4" s="1327"/>
      <c r="C4" s="1328"/>
      <c r="D4" s="557" t="s">
        <v>788</v>
      </c>
      <c r="E4" s="558"/>
      <c r="F4" s="86" t="s">
        <v>0</v>
      </c>
      <c r="G4" s="87"/>
      <c r="H4" s="86" t="s">
        <v>1</v>
      </c>
      <c r="I4" s="88"/>
      <c r="J4" s="89" t="s">
        <v>2</v>
      </c>
      <c r="K4" s="90"/>
      <c r="L4" s="294"/>
      <c r="M4" s="294"/>
      <c r="N4" s="295"/>
      <c r="O4" s="91"/>
      <c r="P4" s="296"/>
      <c r="Q4" s="296"/>
      <c r="R4" s="296"/>
      <c r="S4" s="296"/>
      <c r="T4" s="296"/>
      <c r="U4" s="296"/>
    </row>
    <row r="5" spans="1:62" ht="16.899999999999999" customHeight="1" x14ac:dyDescent="0.15">
      <c r="A5" s="1331" t="s">
        <v>3</v>
      </c>
      <c r="B5" s="1332"/>
      <c r="C5" s="1333"/>
      <c r="D5" s="1343">
        <f>【2ヵ月前】活動ﾌﾟﾛｸﾞﾗﾑ!E4</f>
        <v>0</v>
      </c>
      <c r="E5" s="1344"/>
      <c r="F5" s="1344"/>
      <c r="G5" s="1344"/>
      <c r="H5" s="1344"/>
      <c r="I5" s="1344"/>
      <c r="J5" s="1345"/>
      <c r="K5" s="91"/>
      <c r="L5" s="91"/>
      <c r="M5" s="91"/>
      <c r="N5" s="91"/>
      <c r="O5" s="91"/>
      <c r="P5" s="91"/>
      <c r="Q5" s="91"/>
      <c r="R5" s="91"/>
      <c r="S5" s="91"/>
      <c r="T5" s="91"/>
      <c r="U5" s="91"/>
    </row>
    <row r="6" spans="1:62" ht="16.899999999999999" customHeight="1" x14ac:dyDescent="0.2">
      <c r="A6" s="1334" t="s">
        <v>58</v>
      </c>
      <c r="B6" s="1335"/>
      <c r="C6" s="1336"/>
      <c r="D6" s="1346">
        <f>【2ヵ月前】活動ﾌﾟﾛｸﾞﾗﾑ!F10</f>
        <v>0</v>
      </c>
      <c r="E6" s="1347"/>
      <c r="F6" s="1347"/>
      <c r="G6" s="1347"/>
      <c r="H6" s="1347"/>
      <c r="I6" s="1347"/>
      <c r="J6" s="1348"/>
      <c r="K6" s="92"/>
      <c r="L6" s="297"/>
      <c r="M6" s="297"/>
      <c r="N6" s="297"/>
      <c r="O6" s="297"/>
      <c r="P6" s="229"/>
      <c r="Q6" s="297"/>
      <c r="R6" s="297"/>
      <c r="S6" s="297"/>
      <c r="T6" s="297"/>
      <c r="U6" s="229"/>
      <c r="BD6" s="255"/>
    </row>
    <row r="7" spans="1:62" ht="16.899999999999999" customHeight="1" x14ac:dyDescent="0.2">
      <c r="A7" s="1349" t="s">
        <v>427</v>
      </c>
      <c r="B7" s="1350"/>
      <c r="C7" s="1351"/>
      <c r="D7" s="1355"/>
      <c r="E7" s="1356"/>
      <c r="F7" s="1356"/>
      <c r="G7" s="1356"/>
      <c r="H7" s="1356"/>
      <c r="I7" s="1356"/>
      <c r="J7" s="1357"/>
      <c r="K7" s="92"/>
      <c r="L7" s="297"/>
      <c r="M7" s="297"/>
      <c r="N7" s="297"/>
      <c r="O7" s="297"/>
      <c r="P7" s="229"/>
      <c r="Q7" s="297"/>
      <c r="R7" s="297"/>
      <c r="S7" s="297"/>
      <c r="T7" s="297"/>
      <c r="U7" s="229"/>
      <c r="BD7" s="255"/>
    </row>
    <row r="8" spans="1:62" ht="36.75" customHeight="1" x14ac:dyDescent="0.2">
      <c r="A8" s="1352"/>
      <c r="B8" s="1353"/>
      <c r="C8" s="1354"/>
      <c r="D8" s="1358" t="s">
        <v>814</v>
      </c>
      <c r="E8" s="1359"/>
      <c r="F8" s="1359"/>
      <c r="G8" s="1359"/>
      <c r="H8" s="1359"/>
      <c r="I8" s="1359"/>
      <c r="J8" s="1360"/>
      <c r="K8" s="92"/>
      <c r="L8" s="297"/>
      <c r="M8" s="297"/>
      <c r="N8" s="297"/>
      <c r="O8" s="297"/>
      <c r="P8" s="229"/>
      <c r="Q8" s="297"/>
      <c r="R8" s="297"/>
      <c r="S8" s="297"/>
      <c r="T8" s="297"/>
      <c r="U8" s="229"/>
      <c r="BD8" s="255"/>
    </row>
    <row r="9" spans="1:62" ht="16.899999999999999" customHeight="1" thickBot="1" x14ac:dyDescent="0.25">
      <c r="A9" s="1337" t="s">
        <v>62</v>
      </c>
      <c r="B9" s="1338"/>
      <c r="C9" s="1339"/>
      <c r="D9" s="590" t="s">
        <v>788</v>
      </c>
      <c r="E9" s="591">
        <f>【2ヵ月前】活動ﾌﾟﾛｸﾞﾗﾑ!F6</f>
        <v>0</v>
      </c>
      <c r="F9" s="592" t="s">
        <v>0</v>
      </c>
      <c r="G9" s="593">
        <f>【2ヵ月前】活動ﾌﾟﾛｸﾞﾗﾑ!I6</f>
        <v>0</v>
      </c>
      <c r="H9" s="592" t="s">
        <v>1</v>
      </c>
      <c r="I9" s="593">
        <f>【2ヵ月前】活動ﾌﾟﾛｸﾞﾗﾑ!L6</f>
        <v>0</v>
      </c>
      <c r="J9" s="594" t="s">
        <v>2</v>
      </c>
      <c r="K9" s="92"/>
      <c r="L9" s="297"/>
      <c r="M9" s="297"/>
      <c r="N9" s="297"/>
      <c r="O9" s="297"/>
      <c r="P9" s="229"/>
      <c r="Q9" s="297"/>
      <c r="R9" s="297"/>
      <c r="S9" s="297"/>
      <c r="T9" s="297"/>
      <c r="U9" s="229"/>
    </row>
    <row r="10" spans="1:62" ht="15" customHeight="1" thickTop="1" thickBot="1" x14ac:dyDescent="0.2">
      <c r="A10" s="1340"/>
      <c r="B10" s="1341"/>
      <c r="C10" s="1342"/>
      <c r="D10" s="1329" t="s">
        <v>10</v>
      </c>
      <c r="E10" s="1330"/>
      <c r="F10" s="1330"/>
      <c r="G10" s="96">
        <f>【2ヵ月前】活動ﾌﾟﾛｸﾞﾗﾑ!I8</f>
        <v>0</v>
      </c>
      <c r="H10" s="97" t="s">
        <v>1</v>
      </c>
      <c r="I10" s="96">
        <f>【2ヵ月前】活動ﾌﾟﾛｸﾞﾗﾑ!L8</f>
        <v>0</v>
      </c>
      <c r="J10" s="98" t="s">
        <v>2</v>
      </c>
      <c r="K10" s="99"/>
      <c r="L10" s="91"/>
      <c r="M10" s="91"/>
      <c r="N10" s="91"/>
      <c r="O10" s="91"/>
      <c r="P10" s="91"/>
      <c r="Q10" s="91"/>
      <c r="R10" s="91"/>
      <c r="S10" s="93"/>
      <c r="T10" s="91"/>
      <c r="U10" s="93"/>
      <c r="W10" s="1050" t="s">
        <v>425</v>
      </c>
      <c r="X10" s="1052"/>
    </row>
    <row r="11" spans="1:62" ht="12" customHeight="1" thickBot="1" x14ac:dyDescent="0.35">
      <c r="A11" s="100"/>
      <c r="B11" s="101"/>
      <c r="C11" s="101"/>
      <c r="D11" s="90"/>
      <c r="E11" s="90"/>
      <c r="F11" s="90"/>
      <c r="G11" s="90"/>
      <c r="H11" s="90"/>
      <c r="I11" s="90"/>
      <c r="J11" s="90"/>
      <c r="K11" s="90"/>
      <c r="L11" s="298"/>
      <c r="M11" s="298"/>
      <c r="N11" s="298"/>
      <c r="O11" s="298"/>
      <c r="P11" s="298"/>
      <c r="Q11" s="298"/>
      <c r="R11" s="298"/>
      <c r="S11" s="298"/>
      <c r="T11" s="298"/>
      <c r="U11" s="298"/>
      <c r="V11" s="102"/>
      <c r="W11" s="1056"/>
      <c r="X11" s="1058"/>
    </row>
    <row r="12" spans="1:62" ht="16.5" thickTop="1" thickBot="1" x14ac:dyDescent="0.25">
      <c r="A12" s="103"/>
      <c r="B12" s="103"/>
      <c r="C12" s="103"/>
      <c r="D12" s="99"/>
      <c r="E12" s="99"/>
      <c r="F12" s="99"/>
      <c r="G12" s="99"/>
      <c r="H12" s="99"/>
      <c r="I12" s="104"/>
      <c r="J12" s="1362" t="s">
        <v>441</v>
      </c>
      <c r="K12" s="1362"/>
      <c r="L12" s="1362"/>
      <c r="M12" s="1362"/>
      <c r="N12" s="1362"/>
      <c r="O12" s="1362"/>
      <c r="P12" s="1362"/>
      <c r="Q12" s="1362"/>
      <c r="R12" s="1362"/>
      <c r="S12" s="1362"/>
      <c r="T12" s="1362"/>
      <c r="U12" s="1362"/>
      <c r="V12" s="1361"/>
      <c r="W12" s="1361"/>
      <c r="X12" s="1361"/>
      <c r="Y12" s="1361"/>
      <c r="Z12" s="1361"/>
      <c r="AA12" s="1361"/>
      <c r="AB12" s="1361"/>
      <c r="AC12" s="1361"/>
      <c r="AD12" s="1361"/>
      <c r="AE12" s="1361"/>
      <c r="AF12" s="1361"/>
      <c r="AG12" s="1361"/>
      <c r="BE12" s="347"/>
      <c r="BF12" s="347"/>
      <c r="BG12" s="347"/>
      <c r="BH12" s="347"/>
      <c r="BI12" s="347"/>
      <c r="BJ12" s="347"/>
    </row>
    <row r="13" spans="1:62" ht="20.25" customHeight="1" thickTop="1" thickBot="1" x14ac:dyDescent="0.35">
      <c r="A13" s="1208" t="s">
        <v>421</v>
      </c>
      <c r="B13" s="1208"/>
      <c r="C13" s="1376"/>
      <c r="D13" s="1363" t="s">
        <v>363</v>
      </c>
      <c r="E13" s="1364"/>
      <c r="F13" s="1364"/>
      <c r="G13" s="1364"/>
      <c r="H13" s="1364"/>
      <c r="I13" s="1364"/>
      <c r="J13" s="1365" t="s">
        <v>110</v>
      </c>
      <c r="K13" s="1366"/>
      <c r="L13" s="1367" t="s">
        <v>89</v>
      </c>
      <c r="M13" s="1367"/>
      <c r="N13" s="1367"/>
      <c r="O13" s="1367"/>
      <c r="P13" s="1367"/>
      <c r="Q13" s="1367"/>
      <c r="R13" s="1367"/>
      <c r="S13" s="1367"/>
      <c r="T13" s="1367"/>
      <c r="U13" s="1367"/>
      <c r="W13" s="1050" t="s">
        <v>660</v>
      </c>
      <c r="X13" s="1052"/>
      <c r="Z13" s="105" t="s">
        <v>110</v>
      </c>
      <c r="AA13" s="105" t="s">
        <v>111</v>
      </c>
      <c r="AB13" s="105" t="s">
        <v>112</v>
      </c>
      <c r="BB13" s="254"/>
      <c r="BE13" s="347"/>
      <c r="BF13" s="347"/>
      <c r="BG13" s="347"/>
      <c r="BH13" s="347"/>
      <c r="BI13" s="347"/>
      <c r="BJ13" s="347"/>
    </row>
    <row r="14" spans="1:62" ht="19.899999999999999" customHeight="1" thickBot="1" x14ac:dyDescent="0.2">
      <c r="A14" s="1368" t="s">
        <v>295</v>
      </c>
      <c r="B14" s="1369"/>
      <c r="C14" s="1370"/>
      <c r="D14" s="1371" t="str">
        <f>IFERROR(DATE(D9,G9,I9),"")</f>
        <v/>
      </c>
      <c r="E14" s="1372"/>
      <c r="F14" s="1372"/>
      <c r="G14" s="1372"/>
      <c r="H14" s="1372"/>
      <c r="I14" s="1372"/>
      <c r="J14" s="1371" t="str">
        <f>IFERROR(IF((A1+1)&lt;=B1,(D14+1)," ")," ")</f>
        <v xml:space="preserve"> </v>
      </c>
      <c r="K14" s="1372"/>
      <c r="L14" s="1373"/>
      <c r="M14" s="1373"/>
      <c r="N14" s="1373"/>
      <c r="O14" s="1374"/>
      <c r="P14" s="1373" t="str">
        <f>IFERROR(IF((J14+1)&lt;=B1,(J14+1)," ")," ")</f>
        <v xml:space="preserve"> </v>
      </c>
      <c r="Q14" s="1373"/>
      <c r="R14" s="1373"/>
      <c r="S14" s="1373"/>
      <c r="T14" s="1373"/>
      <c r="U14" s="1375"/>
      <c r="W14" s="1056"/>
      <c r="X14" s="1058"/>
      <c r="BE14" s="347"/>
      <c r="BF14" s="347"/>
      <c r="BG14" s="347"/>
      <c r="BH14" s="347"/>
      <c r="BI14" s="347"/>
      <c r="BJ14" s="347"/>
    </row>
    <row r="15" spans="1:62" ht="17.100000000000001" customHeight="1" thickBot="1" x14ac:dyDescent="0.25">
      <c r="A15" s="1245" t="s">
        <v>41</v>
      </c>
      <c r="B15" s="1275" t="s">
        <v>527</v>
      </c>
      <c r="C15" s="1276"/>
      <c r="D15" s="1281" t="s">
        <v>824</v>
      </c>
      <c r="E15" s="1282"/>
      <c r="F15" s="1282"/>
      <c r="G15" s="1282"/>
      <c r="H15" s="265"/>
      <c r="I15" s="106" t="s">
        <v>33</v>
      </c>
      <c r="J15" s="1281" t="s">
        <v>824</v>
      </c>
      <c r="K15" s="1282"/>
      <c r="L15" s="1282"/>
      <c r="M15" s="1282"/>
      <c r="N15" s="265"/>
      <c r="O15" s="107" t="s">
        <v>33</v>
      </c>
      <c r="P15" s="1281" t="s">
        <v>824</v>
      </c>
      <c r="Q15" s="1282"/>
      <c r="R15" s="1282"/>
      <c r="S15" s="1282"/>
      <c r="T15" s="265"/>
      <c r="U15" s="108" t="s">
        <v>33</v>
      </c>
    </row>
    <row r="16" spans="1:62" ht="16.899999999999999" customHeight="1" thickBot="1" x14ac:dyDescent="0.25">
      <c r="A16" s="1246"/>
      <c r="B16" s="1277"/>
      <c r="C16" s="1278"/>
      <c r="D16" s="1295" t="s">
        <v>38</v>
      </c>
      <c r="E16" s="1295"/>
      <c r="F16" s="1296">
        <v>460</v>
      </c>
      <c r="G16" s="1296"/>
      <c r="H16" s="262"/>
      <c r="I16" s="109" t="s">
        <v>36</v>
      </c>
      <c r="J16" s="1297" t="s">
        <v>38</v>
      </c>
      <c r="K16" s="1295"/>
      <c r="L16" s="1296">
        <v>460</v>
      </c>
      <c r="M16" s="1296"/>
      <c r="N16" s="262"/>
      <c r="O16" s="110" t="s">
        <v>36</v>
      </c>
      <c r="P16" s="1295" t="s">
        <v>38</v>
      </c>
      <c r="Q16" s="1295"/>
      <c r="R16" s="1296">
        <v>460</v>
      </c>
      <c r="S16" s="1296"/>
      <c r="T16" s="262"/>
      <c r="U16" s="111" t="s">
        <v>36</v>
      </c>
      <c r="Z16" s="112">
        <f>F16*H16</f>
        <v>0</v>
      </c>
      <c r="AA16" s="112">
        <f>L16*N16</f>
        <v>0</v>
      </c>
      <c r="AB16" s="113">
        <f>R16*T16</f>
        <v>0</v>
      </c>
      <c r="AC16" s="114">
        <f>SUM(Z16:AB16)</f>
        <v>0</v>
      </c>
    </row>
    <row r="17" spans="1:37" ht="16.899999999999999" customHeight="1" thickBot="1" x14ac:dyDescent="0.25">
      <c r="A17" s="1246"/>
      <c r="B17" s="1279"/>
      <c r="C17" s="1280"/>
      <c r="D17" s="1295" t="s">
        <v>12</v>
      </c>
      <c r="E17" s="1295"/>
      <c r="F17" s="1296">
        <v>540</v>
      </c>
      <c r="G17" s="1296"/>
      <c r="H17" s="263"/>
      <c r="I17" s="109" t="s">
        <v>36</v>
      </c>
      <c r="J17" s="1297" t="s">
        <v>12</v>
      </c>
      <c r="K17" s="1295"/>
      <c r="L17" s="1296">
        <v>540</v>
      </c>
      <c r="M17" s="1296"/>
      <c r="N17" s="263"/>
      <c r="O17" s="110" t="s">
        <v>36</v>
      </c>
      <c r="P17" s="1295" t="s">
        <v>12</v>
      </c>
      <c r="Q17" s="1295"/>
      <c r="R17" s="1296">
        <v>540</v>
      </c>
      <c r="S17" s="1296"/>
      <c r="T17" s="263"/>
      <c r="U17" s="111" t="s">
        <v>36</v>
      </c>
      <c r="Z17" s="112">
        <f>F17*H17</f>
        <v>0</v>
      </c>
      <c r="AA17" s="112">
        <f t="shared" ref="AA17:AA18" si="0">L17*N17</f>
        <v>0</v>
      </c>
      <c r="AB17" s="113">
        <f t="shared" ref="AB17" si="1">R17*T17</f>
        <v>0</v>
      </c>
      <c r="AC17" s="114">
        <f t="shared" ref="AC17:AC18" si="2">SUM(Z17:AB17)</f>
        <v>0</v>
      </c>
    </row>
    <row r="18" spans="1:37" ht="16.899999999999999" customHeight="1" thickBot="1" x14ac:dyDescent="0.25">
      <c r="A18" s="1246"/>
      <c r="B18" s="1279"/>
      <c r="C18" s="1280"/>
      <c r="D18" s="1306" t="s">
        <v>37</v>
      </c>
      <c r="E18" s="1306"/>
      <c r="F18" s="1305">
        <v>640</v>
      </c>
      <c r="G18" s="1305"/>
      <c r="H18" s="264"/>
      <c r="I18" s="115" t="s">
        <v>36</v>
      </c>
      <c r="J18" s="1313" t="s">
        <v>37</v>
      </c>
      <c r="K18" s="1306"/>
      <c r="L18" s="1305">
        <v>640</v>
      </c>
      <c r="M18" s="1305"/>
      <c r="N18" s="264"/>
      <c r="O18" s="116" t="s">
        <v>36</v>
      </c>
      <c r="P18" s="1306" t="s">
        <v>37</v>
      </c>
      <c r="Q18" s="1306"/>
      <c r="R18" s="1305">
        <v>640</v>
      </c>
      <c r="S18" s="1305"/>
      <c r="T18" s="264"/>
      <c r="U18" s="117" t="s">
        <v>36</v>
      </c>
      <c r="Z18" s="112">
        <f>F18*H18</f>
        <v>0</v>
      </c>
      <c r="AA18" s="112">
        <f t="shared" si="0"/>
        <v>0</v>
      </c>
      <c r="AB18" s="113">
        <f>R18*T18</f>
        <v>0</v>
      </c>
      <c r="AC18" s="114">
        <f t="shared" si="2"/>
        <v>0</v>
      </c>
    </row>
    <row r="19" spans="1:37" ht="16.899999999999999" customHeight="1" thickBot="1" x14ac:dyDescent="0.25">
      <c r="A19" s="1246"/>
      <c r="B19" s="1298" t="s">
        <v>273</v>
      </c>
      <c r="C19" s="1299"/>
      <c r="D19" s="1378" t="s">
        <v>210</v>
      </c>
      <c r="E19" s="1379"/>
      <c r="F19" s="1377">
        <v>500</v>
      </c>
      <c r="G19" s="1377"/>
      <c r="H19" s="118"/>
      <c r="I19" s="119" t="s">
        <v>64</v>
      </c>
      <c r="J19" s="1378" t="s">
        <v>210</v>
      </c>
      <c r="K19" s="1379"/>
      <c r="L19" s="1377">
        <v>500</v>
      </c>
      <c r="M19" s="1377"/>
      <c r="N19" s="118"/>
      <c r="O19" s="119" t="s">
        <v>64</v>
      </c>
      <c r="P19" s="1378" t="s">
        <v>210</v>
      </c>
      <c r="Q19" s="1379"/>
      <c r="R19" s="1377">
        <v>500</v>
      </c>
      <c r="S19" s="1377"/>
      <c r="T19" s="118"/>
      <c r="U19" s="120" t="s">
        <v>64</v>
      </c>
      <c r="V19" s="1419" t="s">
        <v>364</v>
      </c>
      <c r="W19" s="1420" t="s">
        <v>365</v>
      </c>
      <c r="X19" s="1421"/>
      <c r="Z19" s="112">
        <f>H19*F19</f>
        <v>0</v>
      </c>
      <c r="AA19" s="112">
        <f>L19*N19</f>
        <v>0</v>
      </c>
      <c r="AB19" s="113">
        <f>R19*T19</f>
        <v>0</v>
      </c>
      <c r="AC19" s="114">
        <f>SUM(Z19:AB19)</f>
        <v>0</v>
      </c>
    </row>
    <row r="20" spans="1:37" x14ac:dyDescent="0.15">
      <c r="A20" s="1246"/>
      <c r="B20" s="1300"/>
      <c r="C20" s="1301"/>
      <c r="D20" s="121" t="s">
        <v>35</v>
      </c>
      <c r="E20" s="122"/>
      <c r="F20" s="123"/>
      <c r="G20" s="124" t="s">
        <v>68</v>
      </c>
      <c r="H20" s="125"/>
      <c r="I20" s="126"/>
      <c r="J20" s="121" t="s">
        <v>35</v>
      </c>
      <c r="K20" s="122"/>
      <c r="L20" s="123"/>
      <c r="M20" s="124" t="s">
        <v>68</v>
      </c>
      <c r="N20" s="125"/>
      <c r="O20" s="126"/>
      <c r="P20" s="121" t="s">
        <v>35</v>
      </c>
      <c r="Q20" s="122"/>
      <c r="R20" s="123"/>
      <c r="S20" s="124" t="s">
        <v>68</v>
      </c>
      <c r="T20" s="125"/>
      <c r="U20" s="127"/>
      <c r="V20" s="1419"/>
      <c r="W20" s="1422"/>
      <c r="X20" s="1423"/>
    </row>
    <row r="21" spans="1:37" ht="16.899999999999999" customHeight="1" x14ac:dyDescent="0.15">
      <c r="A21" s="1246"/>
      <c r="B21" s="1300"/>
      <c r="C21" s="1301"/>
      <c r="D21" s="1283" t="s">
        <v>270</v>
      </c>
      <c r="E21" s="1284"/>
      <c r="F21" s="1285"/>
      <c r="G21" s="1286" t="s">
        <v>286</v>
      </c>
      <c r="H21" s="1284"/>
      <c r="I21" s="1287"/>
      <c r="J21" s="1283" t="s">
        <v>270</v>
      </c>
      <c r="K21" s="1284"/>
      <c r="L21" s="1285"/>
      <c r="M21" s="1286" t="s">
        <v>286</v>
      </c>
      <c r="N21" s="1284"/>
      <c r="O21" s="1287"/>
      <c r="P21" s="1283" t="s">
        <v>270</v>
      </c>
      <c r="Q21" s="1284"/>
      <c r="R21" s="1285"/>
      <c r="S21" s="1286" t="s">
        <v>286</v>
      </c>
      <c r="T21" s="1284"/>
      <c r="U21" s="1302"/>
      <c r="V21" s="1419"/>
      <c r="W21" s="1422"/>
      <c r="X21" s="1423"/>
    </row>
    <row r="22" spans="1:37" x14ac:dyDescent="0.15">
      <c r="A22" s="1246"/>
      <c r="B22" s="1300"/>
      <c r="C22" s="1301"/>
      <c r="D22" s="128" t="s">
        <v>34</v>
      </c>
      <c r="E22" s="129"/>
      <c r="F22" s="130"/>
      <c r="G22" s="131" t="s">
        <v>69</v>
      </c>
      <c r="H22" s="129"/>
      <c r="I22" s="132"/>
      <c r="J22" s="128" t="s">
        <v>34</v>
      </c>
      <c r="K22" s="129"/>
      <c r="L22" s="130"/>
      <c r="M22" s="131" t="s">
        <v>69</v>
      </c>
      <c r="N22" s="129"/>
      <c r="O22" s="132"/>
      <c r="P22" s="128" t="s">
        <v>34</v>
      </c>
      <c r="Q22" s="129"/>
      <c r="R22" s="130"/>
      <c r="S22" s="131" t="s">
        <v>69</v>
      </c>
      <c r="T22" s="129"/>
      <c r="U22" s="133"/>
      <c r="V22" s="1419"/>
      <c r="W22" s="1422"/>
      <c r="X22" s="1423"/>
    </row>
    <row r="23" spans="1:37" ht="16.899999999999999" customHeight="1" x14ac:dyDescent="0.15">
      <c r="A23" s="1246"/>
      <c r="B23" s="1293"/>
      <c r="C23" s="1294"/>
      <c r="D23" s="1288" t="s">
        <v>271</v>
      </c>
      <c r="E23" s="1289"/>
      <c r="F23" s="1290"/>
      <c r="G23" s="1291" t="s">
        <v>293</v>
      </c>
      <c r="H23" s="1289"/>
      <c r="I23" s="1292"/>
      <c r="J23" s="1288" t="s">
        <v>271</v>
      </c>
      <c r="K23" s="1289"/>
      <c r="L23" s="1290"/>
      <c r="M23" s="1291" t="s">
        <v>293</v>
      </c>
      <c r="N23" s="1289"/>
      <c r="O23" s="1292"/>
      <c r="P23" s="1288" t="s">
        <v>271</v>
      </c>
      <c r="Q23" s="1289"/>
      <c r="R23" s="1290"/>
      <c r="S23" s="1291" t="s">
        <v>293</v>
      </c>
      <c r="T23" s="1289"/>
      <c r="U23" s="1303"/>
      <c r="V23" s="1419"/>
      <c r="W23" s="1422"/>
      <c r="X23" s="1423"/>
    </row>
    <row r="24" spans="1:37" x14ac:dyDescent="0.15">
      <c r="A24" s="1246"/>
      <c r="B24" s="1293"/>
      <c r="C24" s="1294"/>
      <c r="D24" s="1307" t="s">
        <v>397</v>
      </c>
      <c r="E24" s="1308"/>
      <c r="F24" s="1308"/>
      <c r="G24" s="1308"/>
      <c r="H24" s="1308"/>
      <c r="I24" s="1308"/>
      <c r="J24" s="1308"/>
      <c r="K24" s="1308"/>
      <c r="L24" s="1308"/>
      <c r="M24" s="1308"/>
      <c r="N24" s="1308"/>
      <c r="O24" s="1308"/>
      <c r="P24" s="1308"/>
      <c r="Q24" s="1308"/>
      <c r="R24" s="1308"/>
      <c r="S24" s="1308"/>
      <c r="T24" s="1308"/>
      <c r="U24" s="1309"/>
      <c r="V24" s="1419"/>
      <c r="W24" s="1422"/>
      <c r="X24" s="1423"/>
    </row>
    <row r="25" spans="1:37" ht="15.75" thickBot="1" x14ac:dyDescent="0.2">
      <c r="A25" s="1246"/>
      <c r="B25" s="1293"/>
      <c r="C25" s="1294"/>
      <c r="D25" s="1310" t="s">
        <v>294</v>
      </c>
      <c r="E25" s="1311"/>
      <c r="F25" s="1311"/>
      <c r="G25" s="1311"/>
      <c r="H25" s="1311"/>
      <c r="I25" s="1311"/>
      <c r="J25" s="1311"/>
      <c r="K25" s="1311"/>
      <c r="L25" s="1311"/>
      <c r="M25" s="1311"/>
      <c r="N25" s="1311"/>
      <c r="O25" s="1311"/>
      <c r="P25" s="1311"/>
      <c r="Q25" s="1311"/>
      <c r="R25" s="1311"/>
      <c r="S25" s="1311"/>
      <c r="T25" s="1311"/>
      <c r="U25" s="1312"/>
      <c r="V25" s="1419"/>
      <c r="W25" s="1424"/>
      <c r="X25" s="1425"/>
    </row>
    <row r="26" spans="1:37" ht="16.899999999999999" customHeight="1" thickBot="1" x14ac:dyDescent="0.2">
      <c r="A26" s="1247"/>
      <c r="B26" s="1260" t="s">
        <v>274</v>
      </c>
      <c r="C26" s="1261"/>
      <c r="D26" s="134"/>
      <c r="E26" s="1262" t="s">
        <v>275</v>
      </c>
      <c r="F26" s="1262"/>
      <c r="G26" s="1262"/>
      <c r="H26" s="1262"/>
      <c r="I26" s="1263"/>
      <c r="J26" s="134"/>
      <c r="K26" s="1262" t="s">
        <v>275</v>
      </c>
      <c r="L26" s="1262"/>
      <c r="M26" s="1262"/>
      <c r="N26" s="1262"/>
      <c r="O26" s="1263"/>
      <c r="P26" s="134"/>
      <c r="Q26" s="1262" t="s">
        <v>275</v>
      </c>
      <c r="R26" s="1262"/>
      <c r="S26" s="1262"/>
      <c r="T26" s="1262"/>
      <c r="U26" s="1314"/>
      <c r="Y26" s="99"/>
    </row>
    <row r="27" spans="1:37" ht="17.100000000000001" customHeight="1" thickBot="1" x14ac:dyDescent="0.25">
      <c r="A27" s="1245" t="s">
        <v>40</v>
      </c>
      <c r="B27" s="1275" t="s">
        <v>526</v>
      </c>
      <c r="C27" s="1276"/>
      <c r="D27" s="1281" t="s">
        <v>824</v>
      </c>
      <c r="E27" s="1282"/>
      <c r="F27" s="1282"/>
      <c r="G27" s="1282"/>
      <c r="H27" s="265"/>
      <c r="I27" s="106" t="s">
        <v>33</v>
      </c>
      <c r="J27" s="1281" t="s">
        <v>824</v>
      </c>
      <c r="K27" s="1282"/>
      <c r="L27" s="1282"/>
      <c r="M27" s="1282"/>
      <c r="N27" s="265"/>
      <c r="O27" s="107" t="s">
        <v>33</v>
      </c>
      <c r="P27" s="1281" t="s">
        <v>824</v>
      </c>
      <c r="Q27" s="1282"/>
      <c r="R27" s="1282"/>
      <c r="S27" s="1282"/>
      <c r="T27" s="265"/>
      <c r="U27" s="108" t="s">
        <v>33</v>
      </c>
      <c r="AA27" s="99"/>
    </row>
    <row r="28" spans="1:37" ht="16.899999999999999" customHeight="1" thickBot="1" x14ac:dyDescent="0.25">
      <c r="A28" s="1246"/>
      <c r="B28" s="1277"/>
      <c r="C28" s="1278"/>
      <c r="D28" s="1295" t="s">
        <v>38</v>
      </c>
      <c r="E28" s="1295"/>
      <c r="F28" s="1296">
        <v>520</v>
      </c>
      <c r="G28" s="1296"/>
      <c r="H28" s="262"/>
      <c r="I28" s="109" t="s">
        <v>36</v>
      </c>
      <c r="J28" s="1297" t="s">
        <v>38</v>
      </c>
      <c r="K28" s="1295"/>
      <c r="L28" s="1296">
        <v>520</v>
      </c>
      <c r="M28" s="1296"/>
      <c r="N28" s="262"/>
      <c r="O28" s="110" t="s">
        <v>36</v>
      </c>
      <c r="P28" s="1295" t="s">
        <v>38</v>
      </c>
      <c r="Q28" s="1295"/>
      <c r="R28" s="1296">
        <v>520</v>
      </c>
      <c r="S28" s="1296"/>
      <c r="T28" s="262"/>
      <c r="U28" s="111" t="s">
        <v>36</v>
      </c>
      <c r="Z28" s="112">
        <f>F28*H28</f>
        <v>0</v>
      </c>
      <c r="AA28" s="112">
        <f>L28*N28</f>
        <v>0</v>
      </c>
      <c r="AB28" s="113">
        <f>R28*T28</f>
        <v>0</v>
      </c>
      <c r="AC28" s="114">
        <f>SUM(Z28:AB28)</f>
        <v>0</v>
      </c>
    </row>
    <row r="29" spans="1:37" ht="16.899999999999999" customHeight="1" thickBot="1" x14ac:dyDescent="0.25">
      <c r="A29" s="1246"/>
      <c r="B29" s="1279"/>
      <c r="C29" s="1280"/>
      <c r="D29" s="1295" t="s">
        <v>12</v>
      </c>
      <c r="E29" s="1295"/>
      <c r="F29" s="1296">
        <v>660</v>
      </c>
      <c r="G29" s="1296"/>
      <c r="H29" s="263"/>
      <c r="I29" s="109" t="s">
        <v>36</v>
      </c>
      <c r="J29" s="1297" t="s">
        <v>12</v>
      </c>
      <c r="K29" s="1295"/>
      <c r="L29" s="1296">
        <v>660</v>
      </c>
      <c r="M29" s="1296"/>
      <c r="N29" s="263"/>
      <c r="O29" s="110" t="s">
        <v>36</v>
      </c>
      <c r="P29" s="1295" t="s">
        <v>12</v>
      </c>
      <c r="Q29" s="1295"/>
      <c r="R29" s="1296">
        <v>660</v>
      </c>
      <c r="S29" s="1296"/>
      <c r="T29" s="263"/>
      <c r="U29" s="111" t="s">
        <v>36</v>
      </c>
      <c r="Z29" s="112">
        <f>F29*H29</f>
        <v>0</v>
      </c>
      <c r="AA29" s="112">
        <f t="shared" ref="AA29:AA30" si="3">L29*N29</f>
        <v>0</v>
      </c>
      <c r="AB29" s="113">
        <f t="shared" ref="AB29" si="4">R29*T29</f>
        <v>0</v>
      </c>
      <c r="AC29" s="114">
        <f t="shared" ref="AC29:AC30" si="5">SUM(Z29:AB29)</f>
        <v>0</v>
      </c>
    </row>
    <row r="30" spans="1:37" ht="16.899999999999999" customHeight="1" thickBot="1" x14ac:dyDescent="0.25">
      <c r="A30" s="1246"/>
      <c r="B30" s="1401"/>
      <c r="C30" s="1402"/>
      <c r="D30" s="1380" t="s">
        <v>37</v>
      </c>
      <c r="E30" s="1380"/>
      <c r="F30" s="1381">
        <v>760</v>
      </c>
      <c r="G30" s="1381"/>
      <c r="H30" s="266"/>
      <c r="I30" s="104" t="s">
        <v>36</v>
      </c>
      <c r="J30" s="1383" t="s">
        <v>37</v>
      </c>
      <c r="K30" s="1380"/>
      <c r="L30" s="1381">
        <v>760</v>
      </c>
      <c r="M30" s="1381"/>
      <c r="N30" s="266"/>
      <c r="O30" s="135" t="s">
        <v>36</v>
      </c>
      <c r="P30" s="1380" t="s">
        <v>37</v>
      </c>
      <c r="Q30" s="1380"/>
      <c r="R30" s="1381">
        <v>760</v>
      </c>
      <c r="S30" s="1381"/>
      <c r="T30" s="266"/>
      <c r="U30" s="136" t="s">
        <v>36</v>
      </c>
      <c r="Z30" s="112">
        <f>F30*H30</f>
        <v>0</v>
      </c>
      <c r="AA30" s="112">
        <f t="shared" si="3"/>
        <v>0</v>
      </c>
      <c r="AB30" s="113">
        <f>R30*T30</f>
        <v>0</v>
      </c>
      <c r="AC30" s="114">
        <f t="shared" si="5"/>
        <v>0</v>
      </c>
    </row>
    <row r="31" spans="1:37" ht="19.899999999999999" customHeight="1" thickBot="1" x14ac:dyDescent="0.2">
      <c r="A31" s="1246"/>
      <c r="B31" s="1387" t="s">
        <v>787</v>
      </c>
      <c r="C31" s="1388"/>
      <c r="D31" s="1384" t="s">
        <v>63</v>
      </c>
      <c r="E31" s="1385"/>
      <c r="F31" s="1319"/>
      <c r="G31" s="1319"/>
      <c r="H31" s="1319"/>
      <c r="I31" s="137" t="s">
        <v>16</v>
      </c>
      <c r="J31" s="1384" t="s">
        <v>63</v>
      </c>
      <c r="K31" s="1385"/>
      <c r="L31" s="1319"/>
      <c r="M31" s="1319"/>
      <c r="N31" s="1319"/>
      <c r="O31" s="138" t="s">
        <v>16</v>
      </c>
      <c r="P31" s="1385" t="s">
        <v>63</v>
      </c>
      <c r="Q31" s="1385"/>
      <c r="R31" s="1319"/>
      <c r="S31" s="1319"/>
      <c r="T31" s="1319"/>
      <c r="U31" s="139" t="s">
        <v>16</v>
      </c>
      <c r="V31" s="1419" t="s">
        <v>364</v>
      </c>
      <c r="W31" s="1426" t="s">
        <v>366</v>
      </c>
      <c r="X31" s="1427"/>
      <c r="AC31" s="140" t="s">
        <v>825</v>
      </c>
      <c r="AD31" s="141">
        <v>520</v>
      </c>
      <c r="AE31" s="142">
        <f>IF(F31=$AC$31,$G$32*$AD$31,0)</f>
        <v>0</v>
      </c>
      <c r="AF31" s="142">
        <f>IF(L31=$AC$31,$M$32*$AD$31,0)</f>
        <v>0</v>
      </c>
      <c r="AG31" s="142">
        <f>IF(R31=$AC$31,$S$32*$AD$31,0)</f>
        <v>0</v>
      </c>
      <c r="AH31" s="142">
        <f>IF(F33=$AC$31,$G$34*$AD$31,0)</f>
        <v>0</v>
      </c>
      <c r="AI31" s="142">
        <f>IF(L33=$AC$31,$M$34*$AD$31,0)</f>
        <v>0</v>
      </c>
      <c r="AJ31" s="143">
        <f>IF(R33=$AC$31,$S$34*$AD$31,0)</f>
        <v>0</v>
      </c>
      <c r="AK31" s="144">
        <f>SUM(AE31:AJ31)</f>
        <v>0</v>
      </c>
    </row>
    <row r="32" spans="1:37" ht="15.75" thickBot="1" x14ac:dyDescent="0.25">
      <c r="A32" s="1246"/>
      <c r="B32" s="1389"/>
      <c r="C32" s="1390"/>
      <c r="D32" s="1396" t="s">
        <v>29</v>
      </c>
      <c r="E32" s="1397"/>
      <c r="F32" s="1397"/>
      <c r="G32" s="1386"/>
      <c r="H32" s="1386"/>
      <c r="I32" s="145" t="s">
        <v>64</v>
      </c>
      <c r="J32" s="1396" t="s">
        <v>29</v>
      </c>
      <c r="K32" s="1397"/>
      <c r="L32" s="1397"/>
      <c r="M32" s="1386"/>
      <c r="N32" s="1386"/>
      <c r="O32" s="146" t="s">
        <v>64</v>
      </c>
      <c r="P32" s="1397" t="s">
        <v>29</v>
      </c>
      <c r="Q32" s="1397"/>
      <c r="R32" s="1397"/>
      <c r="S32" s="1386"/>
      <c r="T32" s="1386"/>
      <c r="U32" s="147" t="s">
        <v>64</v>
      </c>
      <c r="V32" s="1419"/>
      <c r="W32" s="1428"/>
      <c r="X32" s="1429"/>
      <c r="AC32" s="112" t="s">
        <v>826</v>
      </c>
      <c r="AD32" s="154">
        <v>620</v>
      </c>
      <c r="AE32" s="142">
        <f>IF(F31=$AC$32,$G$32*$AD$32,0)</f>
        <v>0</v>
      </c>
      <c r="AF32" s="142">
        <f>IF(L31=$AC$32,$M$32*$AD$32,0)</f>
        <v>0</v>
      </c>
      <c r="AG32" s="142">
        <f>IF(R31=$AC$32,$S$32*$AD$32,0)</f>
        <v>0</v>
      </c>
      <c r="AH32" s="142">
        <f>IF(F33=$AC$32,$G$34*$AD$32,0)</f>
        <v>0</v>
      </c>
      <c r="AI32" s="142">
        <f>IF(L33=$AC$32,$M$34*$AD$32,0)</f>
        <v>0</v>
      </c>
      <c r="AJ32" s="142">
        <f>IF(R33=$AC$32,$S$34*$AD$32,0)</f>
        <v>0</v>
      </c>
      <c r="AK32" s="144">
        <f>SUM(AE32:AJ32)</f>
        <v>0</v>
      </c>
    </row>
    <row r="33" spans="1:56" ht="19.899999999999999" customHeight="1" thickBot="1" x14ac:dyDescent="0.2">
      <c r="A33" s="1246"/>
      <c r="B33" s="1389"/>
      <c r="C33" s="1390"/>
      <c r="D33" s="1398" t="s">
        <v>63</v>
      </c>
      <c r="E33" s="1393"/>
      <c r="F33" s="1272"/>
      <c r="G33" s="1272"/>
      <c r="H33" s="1272"/>
      <c r="I33" s="148" t="s">
        <v>16</v>
      </c>
      <c r="J33" s="1398" t="s">
        <v>63</v>
      </c>
      <c r="K33" s="1393"/>
      <c r="L33" s="1272"/>
      <c r="M33" s="1272"/>
      <c r="N33" s="1272"/>
      <c r="O33" s="149" t="s">
        <v>16</v>
      </c>
      <c r="P33" s="1393" t="s">
        <v>63</v>
      </c>
      <c r="Q33" s="1393"/>
      <c r="R33" s="1272"/>
      <c r="S33" s="1272"/>
      <c r="T33" s="1272"/>
      <c r="U33" s="150" t="s">
        <v>16</v>
      </c>
      <c r="V33" s="1419"/>
      <c r="W33" s="1428"/>
      <c r="X33" s="1429"/>
      <c r="AC33" s="112" t="s">
        <v>827</v>
      </c>
      <c r="AD33" s="154">
        <v>670</v>
      </c>
      <c r="AE33" s="142">
        <f>IF(F31=$AC$33,$G$32*$AD$33,0)</f>
        <v>0</v>
      </c>
      <c r="AF33" s="142">
        <f>IF(L31=$AC$33,$M$32*$AD$33,0)</f>
        <v>0</v>
      </c>
      <c r="AG33" s="142">
        <f>IF(R31=$AC$33,$S$32*$AD$33,0)</f>
        <v>0</v>
      </c>
      <c r="AH33" s="142">
        <f>IF(F33=$AC$33,$G$34*$AD$33,0)</f>
        <v>0</v>
      </c>
      <c r="AI33" s="142">
        <f>IF(L33=$AC$33,$M$34*$AD$33,0)</f>
        <v>0</v>
      </c>
      <c r="AJ33" s="142">
        <f>IF(R33=$AC$33,$S$34*$AD$33,0)</f>
        <v>0</v>
      </c>
      <c r="AK33" s="144">
        <f>SUM(AE33:AJ33)</f>
        <v>0</v>
      </c>
    </row>
    <row r="34" spans="1:56" ht="15.75" thickBot="1" x14ac:dyDescent="0.25">
      <c r="A34" s="1246"/>
      <c r="B34" s="1391"/>
      <c r="C34" s="1392"/>
      <c r="D34" s="1394" t="s">
        <v>29</v>
      </c>
      <c r="E34" s="1395"/>
      <c r="F34" s="1395"/>
      <c r="G34" s="1382"/>
      <c r="H34" s="1382"/>
      <c r="I34" s="151" t="s">
        <v>64</v>
      </c>
      <c r="J34" s="1394" t="s">
        <v>29</v>
      </c>
      <c r="K34" s="1395"/>
      <c r="L34" s="1395"/>
      <c r="M34" s="1382"/>
      <c r="N34" s="1382"/>
      <c r="O34" s="152" t="s">
        <v>64</v>
      </c>
      <c r="P34" s="1395" t="s">
        <v>29</v>
      </c>
      <c r="Q34" s="1395"/>
      <c r="R34" s="1395"/>
      <c r="S34" s="1382"/>
      <c r="T34" s="1382"/>
      <c r="U34" s="153" t="s">
        <v>64</v>
      </c>
      <c r="V34" s="1419"/>
      <c r="W34" s="1430"/>
      <c r="X34" s="1431"/>
      <c r="AC34" s="140" t="s">
        <v>829</v>
      </c>
      <c r="AD34" s="141">
        <v>490</v>
      </c>
      <c r="AE34" s="142">
        <f>IF(F31=$AC$34,$G$32*$AD$34,0)</f>
        <v>0</v>
      </c>
      <c r="AF34" s="142">
        <f>IF(L31=$AC$34,$M$32*$AD$34,0)</f>
        <v>0</v>
      </c>
      <c r="AG34" s="142">
        <f>IF(R31=$AC$34,$S$32*$AD$34,0)</f>
        <v>0</v>
      </c>
      <c r="AH34" s="142">
        <f>IF(F33=$AC$34,$G$34*$AD$34,0)</f>
        <v>0</v>
      </c>
      <c r="AI34" s="142">
        <f>IF(L33=$AC$34,$M$34*$AD$34,0)</f>
        <v>0</v>
      </c>
      <c r="AJ34" s="142">
        <f>IF(R33=$AC$34,$S$34*$AD$34,0)</f>
        <v>0</v>
      </c>
      <c r="AK34" s="144">
        <f>SUM(AE34:AJ34)</f>
        <v>0</v>
      </c>
    </row>
    <row r="35" spans="1:56" s="157" customFormat="1" ht="19.899999999999999" customHeight="1" thickBot="1" x14ac:dyDescent="0.3">
      <c r="A35" s="1246"/>
      <c r="B35" s="1440" t="s">
        <v>369</v>
      </c>
      <c r="C35" s="1441"/>
      <c r="D35" s="1393" t="s">
        <v>63</v>
      </c>
      <c r="E35" s="1393"/>
      <c r="F35" s="1272"/>
      <c r="G35" s="1272"/>
      <c r="H35" s="1272"/>
      <c r="I35" s="148" t="s">
        <v>16</v>
      </c>
      <c r="J35" s="1399" t="s">
        <v>63</v>
      </c>
      <c r="K35" s="1400"/>
      <c r="L35" s="1272"/>
      <c r="M35" s="1272"/>
      <c r="N35" s="1272"/>
      <c r="O35" s="155" t="s">
        <v>16</v>
      </c>
      <c r="P35" s="1274" t="s">
        <v>63</v>
      </c>
      <c r="Q35" s="1274"/>
      <c r="R35" s="1272"/>
      <c r="S35" s="1272"/>
      <c r="T35" s="1272"/>
      <c r="U35" s="156" t="s">
        <v>16</v>
      </c>
      <c r="Z35" s="489" t="s">
        <v>784</v>
      </c>
      <c r="AC35" s="140" t="s">
        <v>828</v>
      </c>
      <c r="AD35" s="141">
        <v>710</v>
      </c>
      <c r="AE35" s="142">
        <f>IF(F31=$AC$35,$G$32*$AD$35,0)</f>
        <v>0</v>
      </c>
      <c r="AF35" s="142">
        <f>IF(L31=$AC$35,$M$32*$AD$35,0)</f>
        <v>0</v>
      </c>
      <c r="AG35" s="142">
        <f>IF(R31=$AC$35,$S$32*$AD$35,0)</f>
        <v>0</v>
      </c>
      <c r="AH35" s="142">
        <f>IF(F33=$AC$35,$G$34*$AD$35,0)</f>
        <v>0</v>
      </c>
      <c r="AI35" s="142">
        <f>IF(L33=$AC$35,$M$34*$AD$35,0)</f>
        <v>0</v>
      </c>
      <c r="AJ35" s="142">
        <f>IF(R33=$AC$35,$S$34*$AD$35,0)</f>
        <v>0</v>
      </c>
      <c r="AK35" s="144">
        <f>SUM(AE35:AJ35)</f>
        <v>0</v>
      </c>
      <c r="AL35" s="85"/>
      <c r="AM35" s="85"/>
      <c r="AN35" s="85"/>
      <c r="AO35" s="85"/>
      <c r="AP35" s="85"/>
      <c r="AQ35" s="85"/>
      <c r="AR35" s="85"/>
      <c r="AS35" s="85"/>
      <c r="AT35" s="85"/>
      <c r="AU35" s="85"/>
      <c r="AV35" s="85"/>
      <c r="AW35" s="85"/>
      <c r="AX35" s="85"/>
      <c r="AY35" s="85"/>
      <c r="AZ35" s="85"/>
      <c r="BA35" s="85"/>
      <c r="BB35" s="85"/>
      <c r="BC35" s="85"/>
      <c r="BD35" s="85"/>
    </row>
    <row r="36" spans="1:56" s="157" customFormat="1" x14ac:dyDescent="0.15">
      <c r="A36" s="1246"/>
      <c r="B36" s="1438" t="s">
        <v>383</v>
      </c>
      <c r="C36" s="1439"/>
      <c r="D36" s="159"/>
      <c r="E36" s="160" t="s">
        <v>65</v>
      </c>
      <c r="F36" s="161"/>
      <c r="G36" s="162" t="s">
        <v>272</v>
      </c>
      <c r="H36" s="1235" t="s">
        <v>67</v>
      </c>
      <c r="I36" s="1235"/>
      <c r="J36" s="159"/>
      <c r="K36" s="160" t="s">
        <v>65</v>
      </c>
      <c r="L36" s="161"/>
      <c r="M36" s="162" t="s">
        <v>272</v>
      </c>
      <c r="N36" s="1235" t="s">
        <v>67</v>
      </c>
      <c r="O36" s="1235"/>
      <c r="P36" s="163"/>
      <c r="Q36" s="160" t="s">
        <v>65</v>
      </c>
      <c r="R36" s="161"/>
      <c r="S36" s="162" t="s">
        <v>272</v>
      </c>
      <c r="T36" s="1235" t="s">
        <v>67</v>
      </c>
      <c r="U36" s="1304"/>
      <c r="Z36" s="489" t="s">
        <v>785</v>
      </c>
      <c r="AC36" s="158" t="s">
        <v>75</v>
      </c>
      <c r="AD36" s="158" t="s">
        <v>103</v>
      </c>
      <c r="AE36" s="158" t="s">
        <v>104</v>
      </c>
      <c r="AF36" s="158" t="s">
        <v>105</v>
      </c>
      <c r="AG36" s="158" t="s">
        <v>106</v>
      </c>
      <c r="AH36" s="158" t="s">
        <v>529</v>
      </c>
      <c r="AI36" s="158" t="s">
        <v>530</v>
      </c>
      <c r="AJ36" s="158" t="s">
        <v>107</v>
      </c>
      <c r="AK36" s="158" t="s">
        <v>108</v>
      </c>
      <c r="AL36" s="158" t="s">
        <v>109</v>
      </c>
      <c r="AM36" s="158" t="s">
        <v>287</v>
      </c>
      <c r="AN36" s="158" t="s">
        <v>835</v>
      </c>
      <c r="AO36" s="158" t="s">
        <v>532</v>
      </c>
      <c r="AP36" s="158" t="s">
        <v>531</v>
      </c>
    </row>
    <row r="37" spans="1:56" s="157" customFormat="1" ht="15.75" thickBot="1" x14ac:dyDescent="0.25">
      <c r="A37" s="1246"/>
      <c r="B37" s="1438"/>
      <c r="C37" s="1439"/>
      <c r="D37" s="165"/>
      <c r="E37" s="166" t="s">
        <v>65</v>
      </c>
      <c r="F37" s="167"/>
      <c r="G37" s="168" t="s">
        <v>272</v>
      </c>
      <c r="H37" s="169">
        <f>(D36*F36)+(D37*F37)</f>
        <v>0</v>
      </c>
      <c r="I37" s="170" t="s">
        <v>361</v>
      </c>
      <c r="J37" s="165"/>
      <c r="K37" s="166" t="s">
        <v>65</v>
      </c>
      <c r="L37" s="167"/>
      <c r="M37" s="168" t="s">
        <v>272</v>
      </c>
      <c r="N37" s="169">
        <f>(J36*L36)+(J37*L37)</f>
        <v>0</v>
      </c>
      <c r="O37" s="170" t="s">
        <v>361</v>
      </c>
      <c r="P37" s="171"/>
      <c r="Q37" s="166" t="s">
        <v>65</v>
      </c>
      <c r="R37" s="167"/>
      <c r="S37" s="168" t="s">
        <v>272</v>
      </c>
      <c r="T37" s="169">
        <f>(P36*R36)+(P37*R37)</f>
        <v>0</v>
      </c>
      <c r="U37" s="258" t="s">
        <v>361</v>
      </c>
      <c r="Z37" s="489" t="s">
        <v>786</v>
      </c>
      <c r="AC37" s="164">
        <v>400</v>
      </c>
      <c r="AD37" s="158">
        <v>580</v>
      </c>
      <c r="AE37" s="158">
        <v>630</v>
      </c>
      <c r="AF37" s="158">
        <v>630</v>
      </c>
      <c r="AG37" s="158">
        <v>680</v>
      </c>
      <c r="AH37" s="158">
        <v>690</v>
      </c>
      <c r="AI37" s="158">
        <v>740</v>
      </c>
      <c r="AJ37" s="158">
        <v>490</v>
      </c>
      <c r="AK37" s="158">
        <v>540</v>
      </c>
      <c r="AL37" s="158">
        <v>580</v>
      </c>
      <c r="AM37" s="158">
        <v>580</v>
      </c>
      <c r="AN37" s="158">
        <v>580</v>
      </c>
      <c r="AO37" s="158">
        <v>1100</v>
      </c>
      <c r="AP37" s="158">
        <v>2800</v>
      </c>
    </row>
    <row r="38" spans="1:56" s="157" customFormat="1" ht="19.899999999999999" customHeight="1" thickBot="1" x14ac:dyDescent="0.2">
      <c r="A38" s="1246"/>
      <c r="B38" s="1438" t="s">
        <v>368</v>
      </c>
      <c r="C38" s="1439"/>
      <c r="D38" s="1274" t="s">
        <v>63</v>
      </c>
      <c r="E38" s="1274"/>
      <c r="F38" s="1272"/>
      <c r="G38" s="1272"/>
      <c r="H38" s="1272"/>
      <c r="I38" s="173" t="s">
        <v>16</v>
      </c>
      <c r="J38" s="1273" t="s">
        <v>63</v>
      </c>
      <c r="K38" s="1274"/>
      <c r="L38" s="1272"/>
      <c r="M38" s="1272"/>
      <c r="N38" s="1272"/>
      <c r="O38" s="174" t="s">
        <v>16</v>
      </c>
      <c r="P38" s="1274" t="s">
        <v>63</v>
      </c>
      <c r="Q38" s="1274"/>
      <c r="R38" s="1272"/>
      <c r="S38" s="1272"/>
      <c r="T38" s="1272"/>
      <c r="U38" s="156" t="s">
        <v>16</v>
      </c>
      <c r="Z38" s="489" t="s">
        <v>676</v>
      </c>
      <c r="AC38" s="172"/>
      <c r="AD38" s="142">
        <f>IF($F$35=AD36,$H$37*AD37,0)</f>
        <v>0</v>
      </c>
      <c r="AE38" s="142">
        <f t="shared" ref="AE38:AM38" si="6">IF($F$35=AE36,$H$37*AE37,0)</f>
        <v>0</v>
      </c>
      <c r="AF38" s="142">
        <f t="shared" si="6"/>
        <v>0</v>
      </c>
      <c r="AG38" s="142">
        <f t="shared" si="6"/>
        <v>0</v>
      </c>
      <c r="AH38" s="142">
        <f t="shared" si="6"/>
        <v>0</v>
      </c>
      <c r="AI38" s="142">
        <f t="shared" si="6"/>
        <v>0</v>
      </c>
      <c r="AJ38" s="142">
        <f t="shared" si="6"/>
        <v>0</v>
      </c>
      <c r="AK38" s="142">
        <f t="shared" si="6"/>
        <v>0</v>
      </c>
      <c r="AL38" s="142">
        <f t="shared" si="6"/>
        <v>0</v>
      </c>
      <c r="AM38" s="142">
        <f t="shared" si="6"/>
        <v>0</v>
      </c>
      <c r="AN38" s="142"/>
      <c r="AO38" s="142">
        <f>IF($F$35=AO36,$H$37*AO37,0)</f>
        <v>0</v>
      </c>
      <c r="AP38" s="142">
        <f>IF($F$35=AP36,$H$37*AP37,0)</f>
        <v>0</v>
      </c>
      <c r="BB38" s="253"/>
    </row>
    <row r="39" spans="1:56" s="157" customFormat="1" ht="16.899999999999999" customHeight="1" x14ac:dyDescent="0.15">
      <c r="A39" s="1246"/>
      <c r="B39" s="1438"/>
      <c r="C39" s="1439"/>
      <c r="D39" s="159"/>
      <c r="E39" s="160" t="s">
        <v>65</v>
      </c>
      <c r="F39" s="161"/>
      <c r="G39" s="162" t="s">
        <v>272</v>
      </c>
      <c r="H39" s="1235" t="s">
        <v>67</v>
      </c>
      <c r="I39" s="1235"/>
      <c r="J39" s="163"/>
      <c r="K39" s="160" t="s">
        <v>65</v>
      </c>
      <c r="L39" s="161"/>
      <c r="M39" s="162" t="s">
        <v>272</v>
      </c>
      <c r="N39" s="1235" t="s">
        <v>67</v>
      </c>
      <c r="O39" s="1235"/>
      <c r="P39" s="159"/>
      <c r="Q39" s="160" t="s">
        <v>65</v>
      </c>
      <c r="R39" s="161"/>
      <c r="S39" s="162" t="s">
        <v>272</v>
      </c>
      <c r="T39" s="1235" t="s">
        <v>67</v>
      </c>
      <c r="U39" s="1304"/>
      <c r="AD39" s="142">
        <f>IF($F$38=AD36,$H$40*AD37,0)</f>
        <v>0</v>
      </c>
      <c r="AE39" s="142">
        <f t="shared" ref="AE39:AM39" si="7">IF($F$38=AE36,$H$40*AE37,0)</f>
        <v>0</v>
      </c>
      <c r="AF39" s="142">
        <f t="shared" si="7"/>
        <v>0</v>
      </c>
      <c r="AG39" s="142">
        <f t="shared" si="7"/>
        <v>0</v>
      </c>
      <c r="AH39" s="142">
        <f t="shared" si="7"/>
        <v>0</v>
      </c>
      <c r="AI39" s="142">
        <f t="shared" si="7"/>
        <v>0</v>
      </c>
      <c r="AJ39" s="142">
        <f t="shared" si="7"/>
        <v>0</v>
      </c>
      <c r="AK39" s="142">
        <f t="shared" si="7"/>
        <v>0</v>
      </c>
      <c r="AL39" s="142">
        <f t="shared" si="7"/>
        <v>0</v>
      </c>
      <c r="AM39" s="142">
        <f t="shared" si="7"/>
        <v>0</v>
      </c>
      <c r="AN39" s="142"/>
      <c r="AO39" s="142">
        <f>IF($F$38=AO36,$H$40*AO37,0)</f>
        <v>0</v>
      </c>
      <c r="AP39" s="142">
        <f>IF($F$38=AP36,$H$40*AP37,0)</f>
        <v>0</v>
      </c>
    </row>
    <row r="40" spans="1:56" s="157" customFormat="1" ht="16.899999999999999" customHeight="1" thickBot="1" x14ac:dyDescent="0.25">
      <c r="A40" s="1247"/>
      <c r="B40" s="274"/>
      <c r="C40" s="275"/>
      <c r="D40" s="165"/>
      <c r="E40" s="166" t="s">
        <v>65</v>
      </c>
      <c r="F40" s="167"/>
      <c r="G40" s="168" t="s">
        <v>272</v>
      </c>
      <c r="H40" s="169">
        <f>(D39*F39)+(D40*F40)</f>
        <v>0</v>
      </c>
      <c r="I40" s="170" t="s">
        <v>361</v>
      </c>
      <c r="J40" s="171"/>
      <c r="K40" s="166" t="s">
        <v>65</v>
      </c>
      <c r="L40" s="167"/>
      <c r="M40" s="168" t="s">
        <v>272</v>
      </c>
      <c r="N40" s="169">
        <f>(J39*L39)+(J40*L40)</f>
        <v>0</v>
      </c>
      <c r="O40" s="170" t="s">
        <v>361</v>
      </c>
      <c r="P40" s="165"/>
      <c r="Q40" s="166" t="s">
        <v>65</v>
      </c>
      <c r="R40" s="167"/>
      <c r="S40" s="168" t="s">
        <v>272</v>
      </c>
      <c r="T40" s="169">
        <f>(P39*R39)+(P40*R40)</f>
        <v>0</v>
      </c>
      <c r="U40" s="258" t="s">
        <v>361</v>
      </c>
      <c r="AD40" s="142">
        <f>IF($L$35=AD36,$N$37*AD37,0)</f>
        <v>0</v>
      </c>
      <c r="AE40" s="142">
        <f t="shared" ref="AE40:AM40" si="8">IF($L$35=AE36,$N$37*AE37,0)</f>
        <v>0</v>
      </c>
      <c r="AF40" s="142">
        <f t="shared" si="8"/>
        <v>0</v>
      </c>
      <c r="AG40" s="142">
        <f t="shared" si="8"/>
        <v>0</v>
      </c>
      <c r="AH40" s="142">
        <f t="shared" si="8"/>
        <v>0</v>
      </c>
      <c r="AI40" s="142">
        <f t="shared" si="8"/>
        <v>0</v>
      </c>
      <c r="AJ40" s="142">
        <f t="shared" si="8"/>
        <v>0</v>
      </c>
      <c r="AK40" s="142">
        <f t="shared" si="8"/>
        <v>0</v>
      </c>
      <c r="AL40" s="142">
        <f t="shared" si="8"/>
        <v>0</v>
      </c>
      <c r="AM40" s="142">
        <f t="shared" si="8"/>
        <v>0</v>
      </c>
      <c r="AN40" s="142"/>
      <c r="AO40" s="142">
        <f>IF($L$35=AO36,$N$37*AO37,0)</f>
        <v>0</v>
      </c>
      <c r="AP40" s="142">
        <f>IF($L$35=AP36,$N$37*AP37,0)</f>
        <v>0</v>
      </c>
    </row>
    <row r="41" spans="1:56" s="157" customFormat="1" ht="17.100000000000001" customHeight="1" x14ac:dyDescent="0.2">
      <c r="A41" s="1245" t="s">
        <v>39</v>
      </c>
      <c r="B41" s="1275" t="s">
        <v>528</v>
      </c>
      <c r="C41" s="1276"/>
      <c r="D41" s="1281" t="s">
        <v>824</v>
      </c>
      <c r="E41" s="1282"/>
      <c r="F41" s="1282"/>
      <c r="G41" s="1282"/>
      <c r="H41" s="265"/>
      <c r="I41" s="106" t="s">
        <v>33</v>
      </c>
      <c r="J41" s="1281" t="s">
        <v>824</v>
      </c>
      <c r="K41" s="1282"/>
      <c r="L41" s="1282"/>
      <c r="M41" s="1282"/>
      <c r="N41" s="265"/>
      <c r="O41" s="107" t="s">
        <v>33</v>
      </c>
      <c r="P41" s="1281" t="s">
        <v>824</v>
      </c>
      <c r="Q41" s="1282"/>
      <c r="R41" s="1282"/>
      <c r="S41" s="1282"/>
      <c r="T41" s="265"/>
      <c r="U41" s="108" t="s">
        <v>33</v>
      </c>
      <c r="AD41" s="142">
        <f>IF($L$38=AD36,$N$40*AD37,0)</f>
        <v>0</v>
      </c>
      <c r="AE41" s="142">
        <f t="shared" ref="AE41:AM41" si="9">IF($L$38=AE36,$N$40*AE37,0)</f>
        <v>0</v>
      </c>
      <c r="AF41" s="142">
        <f t="shared" si="9"/>
        <v>0</v>
      </c>
      <c r="AG41" s="142">
        <f t="shared" si="9"/>
        <v>0</v>
      </c>
      <c r="AH41" s="142">
        <f t="shared" si="9"/>
        <v>0</v>
      </c>
      <c r="AI41" s="142">
        <f t="shared" si="9"/>
        <v>0</v>
      </c>
      <c r="AJ41" s="142">
        <f t="shared" si="9"/>
        <v>0</v>
      </c>
      <c r="AK41" s="142">
        <f t="shared" si="9"/>
        <v>0</v>
      </c>
      <c r="AL41" s="142">
        <f t="shared" si="9"/>
        <v>0</v>
      </c>
      <c r="AM41" s="142">
        <f t="shared" si="9"/>
        <v>0</v>
      </c>
      <c r="AN41" s="142"/>
      <c r="AO41" s="142">
        <f>IF($L$38=AO36,$N$40*AO37,0)</f>
        <v>0</v>
      </c>
      <c r="AP41" s="142">
        <f>IF($L$38=AP36,$N$40*AP37,0)</f>
        <v>0</v>
      </c>
    </row>
    <row r="42" spans="1:56" ht="17.100000000000001" customHeight="1" x14ac:dyDescent="0.2">
      <c r="A42" s="1246"/>
      <c r="B42" s="1277"/>
      <c r="C42" s="1278"/>
      <c r="D42" s="1295" t="s">
        <v>38</v>
      </c>
      <c r="E42" s="1295"/>
      <c r="F42" s="1296">
        <v>620</v>
      </c>
      <c r="G42" s="1296"/>
      <c r="H42" s="262"/>
      <c r="I42" s="109" t="s">
        <v>36</v>
      </c>
      <c r="J42" s="1297" t="s">
        <v>38</v>
      </c>
      <c r="K42" s="1295"/>
      <c r="L42" s="1296">
        <v>620</v>
      </c>
      <c r="M42" s="1296"/>
      <c r="N42" s="262"/>
      <c r="O42" s="110" t="s">
        <v>36</v>
      </c>
      <c r="P42" s="1295" t="s">
        <v>38</v>
      </c>
      <c r="Q42" s="1295"/>
      <c r="R42" s="1296">
        <v>620</v>
      </c>
      <c r="S42" s="1296"/>
      <c r="T42" s="262"/>
      <c r="U42" s="111" t="s">
        <v>36</v>
      </c>
      <c r="V42" s="99"/>
      <c r="W42" s="99"/>
      <c r="AC42" s="157"/>
      <c r="AD42" s="142">
        <f>IF($R$35=AD36,$T$37*AD37,0)</f>
        <v>0</v>
      </c>
      <c r="AE42" s="142">
        <f t="shared" ref="AE42:AM42" si="10">IF($R$35=AE36,$T$37*AE37,0)</f>
        <v>0</v>
      </c>
      <c r="AF42" s="142">
        <f t="shared" si="10"/>
        <v>0</v>
      </c>
      <c r="AG42" s="142">
        <f t="shared" si="10"/>
        <v>0</v>
      </c>
      <c r="AH42" s="142">
        <f t="shared" si="10"/>
        <v>0</v>
      </c>
      <c r="AI42" s="142">
        <f t="shared" si="10"/>
        <v>0</v>
      </c>
      <c r="AJ42" s="142">
        <f t="shared" si="10"/>
        <v>0</v>
      </c>
      <c r="AK42" s="142">
        <f t="shared" si="10"/>
        <v>0</v>
      </c>
      <c r="AL42" s="142">
        <f t="shared" si="10"/>
        <v>0</v>
      </c>
      <c r="AM42" s="142">
        <f t="shared" si="10"/>
        <v>0</v>
      </c>
      <c r="AN42" s="142"/>
      <c r="AO42" s="142">
        <f>IF($R$35=AO36,$T$37*AO37,0)</f>
        <v>0</v>
      </c>
      <c r="AP42" s="142">
        <f>IF($R$35=AP36,$T$37*AP37,0)</f>
        <v>0</v>
      </c>
      <c r="AQ42" s="157"/>
      <c r="AR42" s="157"/>
      <c r="AS42" s="157"/>
      <c r="AT42" s="157"/>
      <c r="AU42" s="157"/>
      <c r="AV42" s="157"/>
      <c r="AW42" s="157"/>
      <c r="AX42" s="157"/>
      <c r="AY42" s="157"/>
      <c r="AZ42" s="157"/>
      <c r="BA42" s="157"/>
      <c r="BB42" s="157"/>
      <c r="BC42" s="157"/>
      <c r="BD42" s="157"/>
    </row>
    <row r="43" spans="1:56" ht="16.899999999999999" customHeight="1" thickBot="1" x14ac:dyDescent="0.25">
      <c r="A43" s="1246"/>
      <c r="B43" s="1279"/>
      <c r="C43" s="1280"/>
      <c r="D43" s="1295" t="s">
        <v>12</v>
      </c>
      <c r="E43" s="1295"/>
      <c r="F43" s="1296">
        <v>850</v>
      </c>
      <c r="G43" s="1296"/>
      <c r="H43" s="263"/>
      <c r="I43" s="109" t="s">
        <v>36</v>
      </c>
      <c r="J43" s="1297" t="s">
        <v>12</v>
      </c>
      <c r="K43" s="1295"/>
      <c r="L43" s="1296">
        <v>850</v>
      </c>
      <c r="M43" s="1296"/>
      <c r="N43" s="263"/>
      <c r="O43" s="110" t="s">
        <v>36</v>
      </c>
      <c r="P43" s="1295" t="s">
        <v>12</v>
      </c>
      <c r="Q43" s="1295"/>
      <c r="R43" s="1296">
        <v>850</v>
      </c>
      <c r="S43" s="1296"/>
      <c r="T43" s="263"/>
      <c r="U43" s="111" t="s">
        <v>36</v>
      </c>
      <c r="V43" s="99"/>
      <c r="W43" s="99"/>
      <c r="Z43" s="112">
        <f>F42*H42</f>
        <v>0</v>
      </c>
      <c r="AA43" s="112">
        <f>L42*N42</f>
        <v>0</v>
      </c>
      <c r="AB43" s="113">
        <f>R42*T42</f>
        <v>0</v>
      </c>
      <c r="AD43" s="175">
        <f>IF($R$38=AD36,$T$40*AD37,0)</f>
        <v>0</v>
      </c>
      <c r="AE43" s="175">
        <f t="shared" ref="AE43:AM43" si="11">IF($R$38=AE36,$T$40*AE37,0)</f>
        <v>0</v>
      </c>
      <c r="AF43" s="175">
        <f t="shared" si="11"/>
        <v>0</v>
      </c>
      <c r="AG43" s="175">
        <f t="shared" si="11"/>
        <v>0</v>
      </c>
      <c r="AH43" s="175">
        <f t="shared" si="11"/>
        <v>0</v>
      </c>
      <c r="AI43" s="175">
        <f t="shared" si="11"/>
        <v>0</v>
      </c>
      <c r="AJ43" s="175">
        <f t="shared" si="11"/>
        <v>0</v>
      </c>
      <c r="AK43" s="175">
        <f t="shared" si="11"/>
        <v>0</v>
      </c>
      <c r="AL43" s="175">
        <f t="shared" si="11"/>
        <v>0</v>
      </c>
      <c r="AM43" s="175">
        <f t="shared" si="11"/>
        <v>0</v>
      </c>
      <c r="AN43" s="175"/>
      <c r="AO43" s="175">
        <f>IF($R$38=AO36,$T$40*AO37,0)</f>
        <v>0</v>
      </c>
      <c r="AP43" s="175">
        <f>IF($R$38=AP36,$T$40*AP37,0)</f>
        <v>0</v>
      </c>
    </row>
    <row r="44" spans="1:56" ht="16.899999999999999" customHeight="1" thickBot="1" x14ac:dyDescent="0.25">
      <c r="A44" s="1246"/>
      <c r="B44" s="1279"/>
      <c r="C44" s="1280"/>
      <c r="D44" s="1306" t="s">
        <v>37</v>
      </c>
      <c r="E44" s="1306"/>
      <c r="F44" s="1305">
        <v>980</v>
      </c>
      <c r="G44" s="1305"/>
      <c r="H44" s="264"/>
      <c r="I44" s="115" t="s">
        <v>36</v>
      </c>
      <c r="J44" s="1313" t="s">
        <v>37</v>
      </c>
      <c r="K44" s="1306"/>
      <c r="L44" s="1305">
        <v>980</v>
      </c>
      <c r="M44" s="1305"/>
      <c r="N44" s="264"/>
      <c r="O44" s="116" t="s">
        <v>36</v>
      </c>
      <c r="P44" s="1306" t="s">
        <v>37</v>
      </c>
      <c r="Q44" s="1306"/>
      <c r="R44" s="1305">
        <v>980</v>
      </c>
      <c r="S44" s="1305"/>
      <c r="T44" s="264"/>
      <c r="U44" s="117" t="s">
        <v>36</v>
      </c>
      <c r="V44" s="99"/>
      <c r="W44" s="99"/>
      <c r="Z44" s="112">
        <f>F43*H43</f>
        <v>0</v>
      </c>
      <c r="AA44" s="112">
        <f>L43*N43</f>
        <v>0</v>
      </c>
      <c r="AB44" s="113">
        <f>R43*T43</f>
        <v>0</v>
      </c>
      <c r="AC44" s="114">
        <f>SUM(Z43:AB43)</f>
        <v>0</v>
      </c>
      <c r="AD44" s="172">
        <f>SUM(AD38:AD43)</f>
        <v>0</v>
      </c>
      <c r="AE44" s="172">
        <f t="shared" ref="AE44:AM44" si="12">SUM(AE38:AE43)</f>
        <v>0</v>
      </c>
      <c r="AF44" s="172">
        <f t="shared" si="12"/>
        <v>0</v>
      </c>
      <c r="AG44" s="172">
        <f t="shared" si="12"/>
        <v>0</v>
      </c>
      <c r="AH44" s="172">
        <f t="shared" si="12"/>
        <v>0</v>
      </c>
      <c r="AI44" s="172">
        <f t="shared" si="12"/>
        <v>0</v>
      </c>
      <c r="AJ44" s="172">
        <f t="shared" si="12"/>
        <v>0</v>
      </c>
      <c r="AK44" s="172">
        <f t="shared" si="12"/>
        <v>0</v>
      </c>
      <c r="AL44" s="172">
        <f t="shared" si="12"/>
        <v>0</v>
      </c>
      <c r="AM44" s="172">
        <f t="shared" si="12"/>
        <v>0</v>
      </c>
      <c r="AN44" s="172"/>
      <c r="AO44" s="172">
        <f>SUM(AO38:AO43)</f>
        <v>0</v>
      </c>
      <c r="AP44" s="172">
        <f>SUM(AP38:AP43)</f>
        <v>0</v>
      </c>
      <c r="AR44" s="336">
        <f>SUM(AD44:AQ44)</f>
        <v>0</v>
      </c>
    </row>
    <row r="45" spans="1:56" ht="20.100000000000001" customHeight="1" thickBot="1" x14ac:dyDescent="0.3">
      <c r="A45" s="1246"/>
      <c r="B45" s="1440" t="s">
        <v>369</v>
      </c>
      <c r="C45" s="1441"/>
      <c r="D45" s="1274" t="s">
        <v>63</v>
      </c>
      <c r="E45" s="1274"/>
      <c r="F45" s="1272"/>
      <c r="G45" s="1272"/>
      <c r="H45" s="1272"/>
      <c r="I45" s="173" t="s">
        <v>16</v>
      </c>
      <c r="J45" s="1273" t="s">
        <v>63</v>
      </c>
      <c r="K45" s="1274"/>
      <c r="L45" s="1272"/>
      <c r="M45" s="1272"/>
      <c r="N45" s="1272"/>
      <c r="O45" s="174" t="s">
        <v>16</v>
      </c>
      <c r="P45" s="1274" t="s">
        <v>63</v>
      </c>
      <c r="Q45" s="1274"/>
      <c r="R45" s="1272"/>
      <c r="S45" s="1272"/>
      <c r="T45" s="1272"/>
      <c r="U45" s="156" t="s">
        <v>16</v>
      </c>
      <c r="Z45" s="112">
        <f>F44*H44</f>
        <v>0</v>
      </c>
      <c r="AA45" s="112">
        <f>L44*N44</f>
        <v>0</v>
      </c>
      <c r="AB45" s="113">
        <f>R44*T44</f>
        <v>0</v>
      </c>
      <c r="AC45" s="114">
        <f>SUM(Z44:AB44)</f>
        <v>0</v>
      </c>
    </row>
    <row r="46" spans="1:56" ht="17.100000000000001" customHeight="1" thickBot="1" x14ac:dyDescent="0.2">
      <c r="A46" s="1246"/>
      <c r="B46" s="1438" t="s">
        <v>383</v>
      </c>
      <c r="C46" s="1439"/>
      <c r="D46" s="159"/>
      <c r="E46" s="177" t="s">
        <v>65</v>
      </c>
      <c r="F46" s="178"/>
      <c r="G46" s="162" t="s">
        <v>272</v>
      </c>
      <c r="H46" s="1235" t="s">
        <v>67</v>
      </c>
      <c r="I46" s="1235"/>
      <c r="J46" s="163"/>
      <c r="K46" s="177" t="s">
        <v>65</v>
      </c>
      <c r="L46" s="161"/>
      <c r="M46" s="162" t="s">
        <v>272</v>
      </c>
      <c r="N46" s="1235" t="s">
        <v>67</v>
      </c>
      <c r="O46" s="1235"/>
      <c r="P46" s="163"/>
      <c r="Q46" s="177" t="s">
        <v>65</v>
      </c>
      <c r="R46" s="161"/>
      <c r="S46" s="162" t="s">
        <v>272</v>
      </c>
      <c r="T46" s="1235" t="s">
        <v>67</v>
      </c>
      <c r="U46" s="1304"/>
      <c r="AC46" s="114">
        <f>SUM(Z45:AB45)</f>
        <v>0</v>
      </c>
    </row>
    <row r="47" spans="1:56" ht="17.100000000000001" customHeight="1" x14ac:dyDescent="0.2">
      <c r="A47" s="1246"/>
      <c r="B47" s="1438"/>
      <c r="C47" s="1439"/>
      <c r="D47" s="165"/>
      <c r="E47" s="179" t="s">
        <v>65</v>
      </c>
      <c r="F47" s="180"/>
      <c r="G47" s="168" t="s">
        <v>272</v>
      </c>
      <c r="H47" s="169">
        <f>(D46*F46)+(D47*F47)</f>
        <v>0</v>
      </c>
      <c r="I47" s="170" t="s">
        <v>361</v>
      </c>
      <c r="J47" s="171"/>
      <c r="K47" s="179" t="s">
        <v>65</v>
      </c>
      <c r="L47" s="167"/>
      <c r="M47" s="168" t="s">
        <v>272</v>
      </c>
      <c r="N47" s="169">
        <f>(J46*L46)+(J47*L47)</f>
        <v>0</v>
      </c>
      <c r="O47" s="170" t="s">
        <v>361</v>
      </c>
      <c r="P47" s="171"/>
      <c r="Q47" s="179" t="s">
        <v>65</v>
      </c>
      <c r="R47" s="167"/>
      <c r="S47" s="168" t="s">
        <v>272</v>
      </c>
      <c r="T47" s="169">
        <f>(P46*R46)+(P47*R47)</f>
        <v>0</v>
      </c>
      <c r="U47" s="258" t="s">
        <v>361</v>
      </c>
      <c r="AC47" s="140" t="s">
        <v>75</v>
      </c>
    </row>
    <row r="48" spans="1:56" ht="20.100000000000001" customHeight="1" thickBot="1" x14ac:dyDescent="0.2">
      <c r="A48" s="1246"/>
      <c r="B48" s="1438" t="s">
        <v>368</v>
      </c>
      <c r="C48" s="1439"/>
      <c r="D48" s="1274" t="s">
        <v>63</v>
      </c>
      <c r="E48" s="1274"/>
      <c r="F48" s="1272"/>
      <c r="G48" s="1272"/>
      <c r="H48" s="1272"/>
      <c r="I48" s="173" t="s">
        <v>16</v>
      </c>
      <c r="J48" s="1273" t="s">
        <v>63</v>
      </c>
      <c r="K48" s="1274"/>
      <c r="L48" s="1272"/>
      <c r="M48" s="1272"/>
      <c r="N48" s="1272"/>
      <c r="O48" s="174" t="s">
        <v>16</v>
      </c>
      <c r="P48" s="1274" t="s">
        <v>63</v>
      </c>
      <c r="Q48" s="1274"/>
      <c r="R48" s="1272"/>
      <c r="S48" s="1272"/>
      <c r="T48" s="1272"/>
      <c r="U48" s="156" t="s">
        <v>16</v>
      </c>
      <c r="AC48" s="141">
        <v>400</v>
      </c>
      <c r="AF48" s="99"/>
    </row>
    <row r="49" spans="1:56" ht="17.100000000000001" customHeight="1" thickBot="1" x14ac:dyDescent="0.2">
      <c r="A49" s="1246"/>
      <c r="B49" s="1438"/>
      <c r="C49" s="1439"/>
      <c r="D49" s="159"/>
      <c r="E49" s="177" t="s">
        <v>65</v>
      </c>
      <c r="F49" s="178"/>
      <c r="G49" s="162" t="s">
        <v>272</v>
      </c>
      <c r="H49" s="1235" t="s">
        <v>67</v>
      </c>
      <c r="I49" s="1235"/>
      <c r="J49" s="163"/>
      <c r="K49" s="177" t="s">
        <v>65</v>
      </c>
      <c r="L49" s="161"/>
      <c r="M49" s="162" t="s">
        <v>272</v>
      </c>
      <c r="N49" s="1235" t="s">
        <v>67</v>
      </c>
      <c r="O49" s="1235"/>
      <c r="P49" s="163"/>
      <c r="Q49" s="177" t="s">
        <v>65</v>
      </c>
      <c r="R49" s="161"/>
      <c r="S49" s="162" t="s">
        <v>272</v>
      </c>
      <c r="T49" s="1235" t="s">
        <v>67</v>
      </c>
      <c r="U49" s="1304"/>
      <c r="W49" s="181" t="s">
        <v>92</v>
      </c>
      <c r="AC49" s="172"/>
      <c r="AD49" s="158" t="s">
        <v>103</v>
      </c>
      <c r="AE49" s="158" t="s">
        <v>104</v>
      </c>
      <c r="AF49" s="158" t="s">
        <v>105</v>
      </c>
      <c r="AG49" s="158" t="s">
        <v>106</v>
      </c>
      <c r="AH49" s="158" t="s">
        <v>529</v>
      </c>
      <c r="AI49" s="158" t="s">
        <v>530</v>
      </c>
      <c r="AJ49" s="158" t="s">
        <v>107</v>
      </c>
      <c r="AK49" s="158" t="s">
        <v>108</v>
      </c>
      <c r="AL49" s="158" t="s">
        <v>109</v>
      </c>
      <c r="AM49" s="158" t="s">
        <v>287</v>
      </c>
      <c r="AN49" s="158" t="s">
        <v>835</v>
      </c>
      <c r="AO49" s="158" t="s">
        <v>532</v>
      </c>
      <c r="AP49" s="158" t="s">
        <v>531</v>
      </c>
    </row>
    <row r="50" spans="1:56" ht="17.100000000000001" customHeight="1" x14ac:dyDescent="0.2">
      <c r="A50" s="1246"/>
      <c r="B50" s="274"/>
      <c r="C50" s="275"/>
      <c r="D50" s="159"/>
      <c r="E50" s="177" t="s">
        <v>65</v>
      </c>
      <c r="F50" s="178"/>
      <c r="G50" s="162" t="s">
        <v>272</v>
      </c>
      <c r="H50" s="276">
        <f>(D49*F49)+(D50*F50)</f>
        <v>0</v>
      </c>
      <c r="I50" s="277" t="s">
        <v>361</v>
      </c>
      <c r="J50" s="163"/>
      <c r="K50" s="177" t="s">
        <v>65</v>
      </c>
      <c r="L50" s="161"/>
      <c r="M50" s="162" t="s">
        <v>272</v>
      </c>
      <c r="N50" s="276">
        <f>(J49*L49)+(J50*L50)</f>
        <v>0</v>
      </c>
      <c r="O50" s="277" t="s">
        <v>361</v>
      </c>
      <c r="P50" s="163"/>
      <c r="Q50" s="177" t="s">
        <v>65</v>
      </c>
      <c r="R50" s="161"/>
      <c r="S50" s="162" t="s">
        <v>272</v>
      </c>
      <c r="T50" s="276">
        <f>(P49*R49)+(P50*R50)</f>
        <v>0</v>
      </c>
      <c r="U50" s="278" t="s">
        <v>361</v>
      </c>
      <c r="W50" s="182" t="s">
        <v>93</v>
      </c>
      <c r="X50" s="183">
        <f>AC16+AC17+AC18+AC28+AC29+AC30+AC44+AC45+AC46</f>
        <v>0</v>
      </c>
      <c r="Y50" s="182" t="s">
        <v>61</v>
      </c>
      <c r="AD50" s="158">
        <v>580</v>
      </c>
      <c r="AE50" s="158">
        <v>630</v>
      </c>
      <c r="AF50" s="158">
        <v>630</v>
      </c>
      <c r="AG50" s="158">
        <v>680</v>
      </c>
      <c r="AH50" s="158">
        <v>690</v>
      </c>
      <c r="AI50" s="158">
        <v>740</v>
      </c>
      <c r="AJ50" s="158">
        <v>490</v>
      </c>
      <c r="AK50" s="158">
        <v>540</v>
      </c>
      <c r="AL50" s="158">
        <v>580</v>
      </c>
      <c r="AM50" s="158">
        <v>580</v>
      </c>
      <c r="AN50" s="158">
        <v>580</v>
      </c>
      <c r="AO50" s="158">
        <v>1100</v>
      </c>
      <c r="AP50" s="158">
        <v>2800</v>
      </c>
    </row>
    <row r="51" spans="1:56" ht="16.899999999999999" customHeight="1" thickBot="1" x14ac:dyDescent="0.2">
      <c r="A51" s="1247"/>
      <c r="B51" s="1260" t="s">
        <v>274</v>
      </c>
      <c r="C51" s="1261"/>
      <c r="D51" s="279"/>
      <c r="E51" s="1262" t="s">
        <v>275</v>
      </c>
      <c r="F51" s="1262"/>
      <c r="G51" s="1262"/>
      <c r="H51" s="1262"/>
      <c r="I51" s="1263"/>
      <c r="J51" s="134"/>
      <c r="K51" s="1262" t="s">
        <v>275</v>
      </c>
      <c r="L51" s="1262"/>
      <c r="M51" s="1262"/>
      <c r="N51" s="1262"/>
      <c r="O51" s="1263"/>
      <c r="P51" s="134"/>
      <c r="Q51" s="1262" t="s">
        <v>275</v>
      </c>
      <c r="R51" s="1262"/>
      <c r="S51" s="1262"/>
      <c r="T51" s="1262"/>
      <c r="U51" s="1314"/>
      <c r="W51" s="184" t="s">
        <v>94</v>
      </c>
      <c r="X51" s="185">
        <f>AC19+AK31+AK32+AK34+AK35+AK33</f>
        <v>0</v>
      </c>
      <c r="Y51" s="184" t="s">
        <v>61</v>
      </c>
      <c r="AD51" s="142">
        <f>IF($F$45=AD49,$H$47*AD50,0)</f>
        <v>0</v>
      </c>
      <c r="AE51" s="142">
        <f t="shared" ref="AE51:AM51" si="13">IF($F$45=AE49,$H$47*AE50,0)</f>
        <v>0</v>
      </c>
      <c r="AF51" s="142">
        <f t="shared" si="13"/>
        <v>0</v>
      </c>
      <c r="AG51" s="142">
        <f t="shared" si="13"/>
        <v>0</v>
      </c>
      <c r="AH51" s="142">
        <f t="shared" si="13"/>
        <v>0</v>
      </c>
      <c r="AI51" s="142">
        <f t="shared" si="13"/>
        <v>0</v>
      </c>
      <c r="AJ51" s="142">
        <f t="shared" si="13"/>
        <v>0</v>
      </c>
      <c r="AK51" s="142">
        <f t="shared" si="13"/>
        <v>0</v>
      </c>
      <c r="AL51" s="142">
        <f t="shared" si="13"/>
        <v>0</v>
      </c>
      <c r="AM51" s="142">
        <f t="shared" si="13"/>
        <v>0</v>
      </c>
      <c r="AN51" s="142"/>
      <c r="AO51" s="142">
        <f>IF($F$45=AO49,$H$47*AO50,0)</f>
        <v>0</v>
      </c>
      <c r="AP51" s="142">
        <f>IF($F$45=AP49,$H$47*AP50,0)</f>
        <v>0</v>
      </c>
    </row>
    <row r="52" spans="1:56" ht="24.75" customHeight="1" thickBot="1" x14ac:dyDescent="0.2">
      <c r="A52" s="1406" t="s">
        <v>677</v>
      </c>
      <c r="B52" s="1407"/>
      <c r="C52" s="1408"/>
      <c r="D52" s="1403" t="s">
        <v>784</v>
      </c>
      <c r="E52" s="1403"/>
      <c r="F52" s="1403"/>
      <c r="G52" s="1403"/>
      <c r="H52" s="1403"/>
      <c r="I52" s="1403"/>
      <c r="J52" s="1410" t="s">
        <v>784</v>
      </c>
      <c r="K52" s="1403"/>
      <c r="L52" s="1403"/>
      <c r="M52" s="1403"/>
      <c r="N52" s="1403"/>
      <c r="O52" s="1411"/>
      <c r="P52" s="1403" t="s">
        <v>784</v>
      </c>
      <c r="Q52" s="1403"/>
      <c r="R52" s="1403"/>
      <c r="S52" s="1403"/>
      <c r="T52" s="1403"/>
      <c r="U52" s="1409"/>
      <c r="W52" s="184" t="s">
        <v>95</v>
      </c>
      <c r="X52" s="185">
        <f>AC38+AC49+AR44+AR57</f>
        <v>0</v>
      </c>
      <c r="Y52" s="184" t="s">
        <v>61</v>
      </c>
      <c r="AD52" s="142">
        <f>IF($F$48=AD49,$H$50*AD50,0)</f>
        <v>0</v>
      </c>
      <c r="AE52" s="142">
        <f t="shared" ref="AE52:AM52" si="14">IF($F$48=AE49,$H$50*AE50,0)</f>
        <v>0</v>
      </c>
      <c r="AF52" s="142">
        <f t="shared" si="14"/>
        <v>0</v>
      </c>
      <c r="AG52" s="142">
        <f t="shared" si="14"/>
        <v>0</v>
      </c>
      <c r="AH52" s="142">
        <f t="shared" si="14"/>
        <v>0</v>
      </c>
      <c r="AI52" s="142">
        <f t="shared" si="14"/>
        <v>0</v>
      </c>
      <c r="AJ52" s="142">
        <f t="shared" si="14"/>
        <v>0</v>
      </c>
      <c r="AK52" s="142">
        <f t="shared" si="14"/>
        <v>0</v>
      </c>
      <c r="AL52" s="142">
        <f t="shared" si="14"/>
        <v>0</v>
      </c>
      <c r="AM52" s="142">
        <f t="shared" si="14"/>
        <v>0</v>
      </c>
      <c r="AN52" s="142"/>
      <c r="AO52" s="142">
        <f>IF($F$48=AO49,$H$50*AO50,0)</f>
        <v>0</v>
      </c>
      <c r="AP52" s="142">
        <f>IF($F$48=AP49,$H$50*AP50,0)</f>
        <v>0</v>
      </c>
    </row>
    <row r="53" spans="1:56" ht="16.899999999999999" customHeight="1" thickBot="1" x14ac:dyDescent="0.2">
      <c r="A53" s="196"/>
      <c r="B53" s="196"/>
      <c r="C53" s="196"/>
      <c r="D53" s="196"/>
      <c r="E53" s="196"/>
      <c r="F53" s="196"/>
      <c r="G53" s="196"/>
      <c r="H53" s="196"/>
      <c r="I53" s="196"/>
      <c r="J53" s="196"/>
      <c r="K53" s="196"/>
      <c r="L53" s="196"/>
      <c r="M53" s="196"/>
      <c r="N53" s="196"/>
      <c r="O53" s="196"/>
      <c r="P53" s="196"/>
      <c r="Q53" s="196"/>
      <c r="R53" s="196"/>
      <c r="S53" s="196"/>
      <c r="T53" s="196"/>
      <c r="U53" s="196"/>
      <c r="W53" s="188" t="s">
        <v>67</v>
      </c>
      <c r="X53" s="189">
        <f>SUM(X50:X52)</f>
        <v>0</v>
      </c>
      <c r="Y53" s="190" t="s">
        <v>61</v>
      </c>
      <c r="AD53" s="142">
        <f>IF($L$45=AD49,$N$47*AD50,0)</f>
        <v>0</v>
      </c>
      <c r="AE53" s="142">
        <f t="shared" ref="AE53:AM53" si="15">IF($L$45=AE49,$N$47*AE50,0)</f>
        <v>0</v>
      </c>
      <c r="AF53" s="142">
        <f t="shared" si="15"/>
        <v>0</v>
      </c>
      <c r="AG53" s="142">
        <f t="shared" si="15"/>
        <v>0</v>
      </c>
      <c r="AH53" s="142">
        <f t="shared" si="15"/>
        <v>0</v>
      </c>
      <c r="AI53" s="142">
        <f t="shared" si="15"/>
        <v>0</v>
      </c>
      <c r="AJ53" s="142">
        <f t="shared" si="15"/>
        <v>0</v>
      </c>
      <c r="AK53" s="142">
        <f t="shared" si="15"/>
        <v>0</v>
      </c>
      <c r="AL53" s="142">
        <f t="shared" si="15"/>
        <v>0</v>
      </c>
      <c r="AM53" s="142">
        <f t="shared" si="15"/>
        <v>0</v>
      </c>
      <c r="AN53" s="142"/>
      <c r="AO53" s="142">
        <f>IF($L$45=AO49,$N$47*AO50,0)</f>
        <v>0</v>
      </c>
      <c r="AP53" s="142">
        <f>IF($L$45=AP49,$N$47*AP50,0)</f>
        <v>0</v>
      </c>
    </row>
    <row r="54" spans="1:56" ht="26.25" customHeight="1" thickTop="1" thickBot="1" x14ac:dyDescent="0.2">
      <c r="A54" s="1269" t="s">
        <v>288</v>
      </c>
      <c r="B54" s="1270"/>
      <c r="C54" s="1271"/>
      <c r="D54" s="1404">
        <f>D5</f>
        <v>0</v>
      </c>
      <c r="E54" s="1405"/>
      <c r="F54" s="1405"/>
      <c r="G54" s="1405"/>
      <c r="H54" s="1405"/>
      <c r="I54" s="1405"/>
      <c r="J54" s="1405"/>
      <c r="K54" s="1405"/>
      <c r="L54" s="1405"/>
      <c r="M54" s="1264" t="s">
        <v>301</v>
      </c>
      <c r="N54" s="1265"/>
      <c r="O54" s="1265"/>
      <c r="P54" s="1257">
        <f>D6</f>
        <v>0</v>
      </c>
      <c r="Q54" s="1258"/>
      <c r="R54" s="1258"/>
      <c r="S54" s="1258"/>
      <c r="T54" s="1258"/>
      <c r="U54" s="1259"/>
      <c r="W54" s="191"/>
      <c r="X54" s="192"/>
      <c r="Y54" s="99"/>
      <c r="AD54" s="142">
        <f>IF($L$48=AD49,$N$50*AD50,0)</f>
        <v>0</v>
      </c>
      <c r="AE54" s="142">
        <f t="shared" ref="AE54:AM54" si="16">IF($L$48=AE49,$N$50*AE50,0)</f>
        <v>0</v>
      </c>
      <c r="AF54" s="142">
        <f t="shared" si="16"/>
        <v>0</v>
      </c>
      <c r="AG54" s="142">
        <f t="shared" si="16"/>
        <v>0</v>
      </c>
      <c r="AH54" s="142">
        <f t="shared" si="16"/>
        <v>0</v>
      </c>
      <c r="AI54" s="142">
        <f t="shared" si="16"/>
        <v>0</v>
      </c>
      <c r="AJ54" s="142">
        <f t="shared" si="16"/>
        <v>0</v>
      </c>
      <c r="AK54" s="142">
        <f t="shared" si="16"/>
        <v>0</v>
      </c>
      <c r="AL54" s="142">
        <f t="shared" si="16"/>
        <v>0</v>
      </c>
      <c r="AM54" s="142">
        <f t="shared" si="16"/>
        <v>0</v>
      </c>
      <c r="AN54" s="142"/>
      <c r="AO54" s="142">
        <f>IF($L$48=AO49,$N$50*AO50,0)</f>
        <v>0</v>
      </c>
      <c r="AP54" s="142">
        <f>IF($L$48=AP49,$N$50*AP50,0)</f>
        <v>0</v>
      </c>
    </row>
    <row r="55" spans="1:56" ht="17.100000000000001" customHeight="1" x14ac:dyDescent="0.15">
      <c r="Z55" s="112"/>
      <c r="AA55" s="193" t="s">
        <v>96</v>
      </c>
      <c r="AD55" s="142">
        <f>IF($R$45=AD49,$T$47*AD50,0)</f>
        <v>0</v>
      </c>
      <c r="AE55" s="142">
        <f t="shared" ref="AE55:AM55" si="17">IF($R$45=AE49,$T$47*AE50,0)</f>
        <v>0</v>
      </c>
      <c r="AF55" s="142">
        <f t="shared" si="17"/>
        <v>0</v>
      </c>
      <c r="AG55" s="142">
        <f t="shared" si="17"/>
        <v>0</v>
      </c>
      <c r="AH55" s="142">
        <f t="shared" si="17"/>
        <v>0</v>
      </c>
      <c r="AI55" s="142">
        <f t="shared" si="17"/>
        <v>0</v>
      </c>
      <c r="AJ55" s="142">
        <f t="shared" si="17"/>
        <v>0</v>
      </c>
      <c r="AK55" s="142">
        <f t="shared" si="17"/>
        <v>0</v>
      </c>
      <c r="AL55" s="142">
        <f t="shared" si="17"/>
        <v>0</v>
      </c>
      <c r="AM55" s="142">
        <f t="shared" si="17"/>
        <v>0</v>
      </c>
      <c r="AN55" s="142"/>
      <c r="AO55" s="142">
        <f>IF($R$45=AO49,$T$47*AO50,0)</f>
        <v>0</v>
      </c>
      <c r="AP55" s="142">
        <f>IF($R$45=AP49,$T$47*AP50,0)</f>
        <v>0</v>
      </c>
    </row>
    <row r="56" spans="1:56" s="194" customFormat="1" ht="17.100000000000001" customHeight="1" thickBot="1" x14ac:dyDescent="0.3">
      <c r="A56" s="100" t="s">
        <v>533</v>
      </c>
      <c r="B56" s="85"/>
      <c r="C56" s="85"/>
      <c r="D56" s="85"/>
      <c r="E56" s="85"/>
      <c r="F56" s="85"/>
      <c r="G56" s="85"/>
      <c r="H56" s="85"/>
      <c r="I56" s="85"/>
      <c r="J56" s="85"/>
      <c r="K56" s="85"/>
      <c r="L56" s="85"/>
      <c r="M56" s="85"/>
      <c r="N56" s="85"/>
      <c r="O56" s="85"/>
      <c r="P56" s="85"/>
      <c r="Q56" s="85"/>
      <c r="R56" s="85"/>
      <c r="S56" s="85"/>
      <c r="T56" s="85"/>
      <c r="U56" s="85"/>
      <c r="AC56" s="85"/>
      <c r="AD56" s="175">
        <f>IF($R$48=AD49,$T$50*AD50,0)</f>
        <v>0</v>
      </c>
      <c r="AE56" s="175">
        <f t="shared" ref="AE56:AM56" si="18">IF($R$48=AE49,$T$50*AE50,0)</f>
        <v>0</v>
      </c>
      <c r="AF56" s="175">
        <f t="shared" si="18"/>
        <v>0</v>
      </c>
      <c r="AG56" s="175">
        <f t="shared" si="18"/>
        <v>0</v>
      </c>
      <c r="AH56" s="175">
        <f t="shared" si="18"/>
        <v>0</v>
      </c>
      <c r="AI56" s="175">
        <f t="shared" si="18"/>
        <v>0</v>
      </c>
      <c r="AJ56" s="175">
        <f t="shared" si="18"/>
        <v>0</v>
      </c>
      <c r="AK56" s="175">
        <f t="shared" si="18"/>
        <v>0</v>
      </c>
      <c r="AL56" s="175">
        <f t="shared" si="18"/>
        <v>0</v>
      </c>
      <c r="AM56" s="175">
        <f t="shared" si="18"/>
        <v>0</v>
      </c>
      <c r="AN56" s="175"/>
      <c r="AO56" s="175">
        <f>IF($R$48=AO49,$T$50*AO50,0)</f>
        <v>0</v>
      </c>
      <c r="AP56" s="175">
        <f>IF($R$48=AP49,$T$50*AP50,0)</f>
        <v>0</v>
      </c>
      <c r="AQ56" s="85"/>
      <c r="AR56" s="85"/>
      <c r="AS56" s="85"/>
      <c r="AT56" s="85"/>
      <c r="AU56" s="85"/>
      <c r="AV56" s="85"/>
      <c r="AW56" s="85"/>
      <c r="AX56" s="85"/>
      <c r="AY56" s="85"/>
      <c r="AZ56" s="85"/>
      <c r="BA56" s="85"/>
      <c r="BB56" s="85"/>
      <c r="BC56" s="85"/>
      <c r="BD56" s="85"/>
    </row>
    <row r="57" spans="1:56" ht="20.100000000000001" customHeight="1" thickBot="1" x14ac:dyDescent="0.2">
      <c r="A57" s="1264" t="s">
        <v>295</v>
      </c>
      <c r="B57" s="1265"/>
      <c r="C57" s="1266"/>
      <c r="D57" s="1322"/>
      <c r="E57" s="1267"/>
      <c r="F57" s="1267"/>
      <c r="G57" s="1267"/>
      <c r="H57" s="1267"/>
      <c r="I57" s="1267"/>
      <c r="J57" s="1322"/>
      <c r="K57" s="1267"/>
      <c r="L57" s="1267"/>
      <c r="M57" s="1267"/>
      <c r="N57" s="1267"/>
      <c r="O57" s="1323"/>
      <c r="P57" s="1267"/>
      <c r="Q57" s="1267"/>
      <c r="R57" s="1267"/>
      <c r="S57" s="1267"/>
      <c r="T57" s="1267"/>
      <c r="U57" s="1268"/>
      <c r="AC57" s="194"/>
      <c r="AD57" s="172">
        <f>SUM(AD51:AD56)</f>
        <v>0</v>
      </c>
      <c r="AE57" s="172">
        <f t="shared" ref="AE57:AM57" si="19">SUM(AE51:AE56)</f>
        <v>0</v>
      </c>
      <c r="AF57" s="172">
        <f t="shared" si="19"/>
        <v>0</v>
      </c>
      <c r="AG57" s="172">
        <f t="shared" si="19"/>
        <v>0</v>
      </c>
      <c r="AH57" s="172">
        <f t="shared" si="19"/>
        <v>0</v>
      </c>
      <c r="AI57" s="172">
        <f t="shared" si="19"/>
        <v>0</v>
      </c>
      <c r="AJ57" s="172">
        <f t="shared" si="19"/>
        <v>0</v>
      </c>
      <c r="AK57" s="172">
        <f t="shared" si="19"/>
        <v>0</v>
      </c>
      <c r="AL57" s="172">
        <f t="shared" si="19"/>
        <v>0</v>
      </c>
      <c r="AM57" s="172">
        <f t="shared" si="19"/>
        <v>0</v>
      </c>
      <c r="AN57" s="172"/>
      <c r="AO57" s="172">
        <f>SUM(AO51:AO56)</f>
        <v>0</v>
      </c>
      <c r="AP57" s="172">
        <f>SUM(AP51:AP56)</f>
        <v>0</v>
      </c>
      <c r="AQ57" s="194"/>
      <c r="AR57" s="337">
        <f>SUM(AD57:AQ57)</f>
        <v>0</v>
      </c>
      <c r="AS57" s="194"/>
      <c r="AT57" s="194"/>
      <c r="AU57" s="194"/>
      <c r="AV57" s="194"/>
      <c r="AW57" s="194"/>
      <c r="AX57" s="194"/>
      <c r="AY57" s="194"/>
      <c r="AZ57" s="194"/>
      <c r="BA57" s="194"/>
      <c r="BB57" s="194"/>
      <c r="BC57" s="194"/>
      <c r="BD57" s="194"/>
    </row>
    <row r="58" spans="1:56" ht="20.100000000000001" customHeight="1" x14ac:dyDescent="0.15">
      <c r="A58" s="1245" t="s">
        <v>276</v>
      </c>
      <c r="B58" s="1253" t="s">
        <v>536</v>
      </c>
      <c r="C58" s="1254"/>
      <c r="D58" s="1274" t="s">
        <v>63</v>
      </c>
      <c r="E58" s="1274"/>
      <c r="F58" s="1272"/>
      <c r="G58" s="1272"/>
      <c r="H58" s="1272"/>
      <c r="I58" s="210" t="s">
        <v>16</v>
      </c>
      <c r="J58" s="1317" t="s">
        <v>63</v>
      </c>
      <c r="K58" s="1318"/>
      <c r="L58" s="1319"/>
      <c r="M58" s="1319"/>
      <c r="N58" s="1319"/>
      <c r="O58" s="211" t="s">
        <v>16</v>
      </c>
      <c r="P58" s="1320" t="s">
        <v>63</v>
      </c>
      <c r="Q58" s="1320"/>
      <c r="R58" s="1272"/>
      <c r="S58" s="1272"/>
      <c r="T58" s="1272"/>
      <c r="U58" s="212" t="s">
        <v>16</v>
      </c>
      <c r="W58" s="1432" t="s">
        <v>367</v>
      </c>
      <c r="X58" s="1433"/>
      <c r="AD58" s="195"/>
      <c r="AE58" s="195"/>
      <c r="AF58" s="195"/>
      <c r="AG58" s="195"/>
      <c r="AH58" s="195"/>
      <c r="AI58" s="195"/>
      <c r="AJ58" s="195"/>
      <c r="AK58" s="195"/>
      <c r="AL58" s="195"/>
      <c r="AM58" s="195"/>
      <c r="AN58" s="195"/>
      <c r="AO58" s="195"/>
      <c r="AP58" s="195"/>
      <c r="AQ58" s="195"/>
      <c r="AR58" s="195"/>
      <c r="AS58" s="195"/>
      <c r="AT58" s="195"/>
    </row>
    <row r="59" spans="1:56" ht="20.100000000000001" customHeight="1" x14ac:dyDescent="0.15">
      <c r="A59" s="1246"/>
      <c r="B59" s="1255"/>
      <c r="C59" s="1256"/>
      <c r="D59" s="159"/>
      <c r="E59" s="148" t="s">
        <v>65</v>
      </c>
      <c r="F59" s="213"/>
      <c r="G59" s="214" t="s">
        <v>272</v>
      </c>
      <c r="H59" s="1252" t="s">
        <v>67</v>
      </c>
      <c r="I59" s="1252"/>
      <c r="J59" s="215"/>
      <c r="K59" s="216" t="s">
        <v>65</v>
      </c>
      <c r="L59" s="213"/>
      <c r="M59" s="214" t="s">
        <v>66</v>
      </c>
      <c r="N59" s="1252" t="s">
        <v>67</v>
      </c>
      <c r="O59" s="1315"/>
      <c r="P59" s="217"/>
      <c r="Q59" s="216" t="s">
        <v>65</v>
      </c>
      <c r="R59" s="213"/>
      <c r="S59" s="214" t="s">
        <v>66</v>
      </c>
      <c r="T59" s="1252" t="s">
        <v>67</v>
      </c>
      <c r="U59" s="1316"/>
      <c r="W59" s="1434"/>
      <c r="X59" s="1435"/>
    </row>
    <row r="60" spans="1:56" ht="20.100000000000001" customHeight="1" x14ac:dyDescent="0.2">
      <c r="A60" s="1246"/>
      <c r="B60" s="1255"/>
      <c r="C60" s="1256"/>
      <c r="D60" s="165"/>
      <c r="E60" s="218" t="s">
        <v>65</v>
      </c>
      <c r="F60" s="219"/>
      <c r="G60" s="220" t="s">
        <v>272</v>
      </c>
      <c r="H60" s="221">
        <f>(D59*F59)+(D60*F60)</f>
        <v>0</v>
      </c>
      <c r="I60" s="222" t="s">
        <v>33</v>
      </c>
      <c r="J60" s="223"/>
      <c r="K60" s="224" t="s">
        <v>65</v>
      </c>
      <c r="L60" s="219"/>
      <c r="M60" s="220" t="s">
        <v>66</v>
      </c>
      <c r="N60" s="221">
        <f>(J59*L59)+(J60*L60)</f>
        <v>0</v>
      </c>
      <c r="O60" s="225" t="s">
        <v>33</v>
      </c>
      <c r="P60" s="221"/>
      <c r="Q60" s="224" t="s">
        <v>65</v>
      </c>
      <c r="R60" s="219"/>
      <c r="S60" s="220" t="s">
        <v>66</v>
      </c>
      <c r="T60" s="221">
        <f>(P59*R59)+(P60*R60)</f>
        <v>0</v>
      </c>
      <c r="U60" s="226" t="s">
        <v>33</v>
      </c>
      <c r="W60" s="1434"/>
      <c r="X60" s="1435"/>
      <c r="AD60" s="194"/>
      <c r="AE60" s="194"/>
      <c r="AF60" s="194"/>
      <c r="AG60" s="194"/>
      <c r="AH60" s="194"/>
      <c r="AI60" s="194"/>
      <c r="AJ60" s="194"/>
      <c r="AK60" s="194"/>
      <c r="AL60" s="194"/>
      <c r="AM60" s="194"/>
      <c r="AN60" s="194"/>
      <c r="AO60" s="194"/>
      <c r="AP60" s="194"/>
      <c r="AQ60" s="194"/>
      <c r="AR60" s="194"/>
      <c r="AS60" s="194"/>
      <c r="AT60" s="194"/>
    </row>
    <row r="61" spans="1:56" ht="20.100000000000001" customHeight="1" thickBot="1" x14ac:dyDescent="0.2">
      <c r="A61" s="1246"/>
      <c r="B61" s="1255"/>
      <c r="C61" s="1256"/>
      <c r="D61" s="1274" t="s">
        <v>63</v>
      </c>
      <c r="E61" s="1274"/>
      <c r="F61" s="1272"/>
      <c r="G61" s="1272"/>
      <c r="H61" s="1272"/>
      <c r="I61" s="210" t="s">
        <v>16</v>
      </c>
      <c r="J61" s="1321" t="s">
        <v>63</v>
      </c>
      <c r="K61" s="1320"/>
      <c r="L61" s="1272"/>
      <c r="M61" s="1272"/>
      <c r="N61" s="1272"/>
      <c r="O61" s="227" t="s">
        <v>16</v>
      </c>
      <c r="P61" s="1320" t="s">
        <v>63</v>
      </c>
      <c r="Q61" s="1320"/>
      <c r="R61" s="1272"/>
      <c r="S61" s="1272"/>
      <c r="T61" s="1272"/>
      <c r="U61" s="212" t="s">
        <v>16</v>
      </c>
      <c r="W61" s="1436"/>
      <c r="X61" s="1437"/>
    </row>
    <row r="62" spans="1:56" ht="20.100000000000001" customHeight="1" thickBot="1" x14ac:dyDescent="0.2">
      <c r="A62" s="1246"/>
      <c r="B62" s="1248" t="s">
        <v>400</v>
      </c>
      <c r="C62" s="1249"/>
      <c r="D62" s="159"/>
      <c r="E62" s="148" t="s">
        <v>65</v>
      </c>
      <c r="F62" s="213"/>
      <c r="G62" s="214" t="s">
        <v>272</v>
      </c>
      <c r="H62" s="1252" t="s">
        <v>67</v>
      </c>
      <c r="I62" s="1252"/>
      <c r="J62" s="215"/>
      <c r="K62" s="216" t="s">
        <v>65</v>
      </c>
      <c r="L62" s="213"/>
      <c r="M62" s="214" t="s">
        <v>66</v>
      </c>
      <c r="N62" s="1252" t="s">
        <v>67</v>
      </c>
      <c r="O62" s="1315"/>
      <c r="P62" s="217"/>
      <c r="Q62" s="216" t="s">
        <v>65</v>
      </c>
      <c r="R62" s="213"/>
      <c r="S62" s="214" t="s">
        <v>66</v>
      </c>
      <c r="T62" s="1252" t="s">
        <v>67</v>
      </c>
      <c r="U62" s="1316"/>
    </row>
    <row r="63" spans="1:56" ht="20.100000000000001" customHeight="1" thickBot="1" x14ac:dyDescent="0.25">
      <c r="A63" s="1247"/>
      <c r="B63" s="1250"/>
      <c r="C63" s="1251"/>
      <c r="D63" s="548"/>
      <c r="E63" s="549" t="s">
        <v>65</v>
      </c>
      <c r="F63" s="550"/>
      <c r="G63" s="551" t="s">
        <v>272</v>
      </c>
      <c r="H63" s="552">
        <f>(D62*F62)+(D63*F63)</f>
        <v>0</v>
      </c>
      <c r="I63" s="553" t="s">
        <v>33</v>
      </c>
      <c r="J63" s="548"/>
      <c r="K63" s="549" t="s">
        <v>65</v>
      </c>
      <c r="L63" s="550"/>
      <c r="M63" s="551" t="s">
        <v>66</v>
      </c>
      <c r="N63" s="552">
        <f>(J62*L62)+(J63*L63)</f>
        <v>0</v>
      </c>
      <c r="O63" s="554" t="s">
        <v>33</v>
      </c>
      <c r="P63" s="555"/>
      <c r="Q63" s="549" t="s">
        <v>65</v>
      </c>
      <c r="R63" s="550"/>
      <c r="S63" s="551" t="s">
        <v>66</v>
      </c>
      <c r="T63" s="552">
        <f>(P62*R62)+(P63*R63)</f>
        <v>0</v>
      </c>
      <c r="U63" s="556" t="s">
        <v>33</v>
      </c>
      <c r="W63" s="228" t="s">
        <v>282</v>
      </c>
      <c r="X63" s="99"/>
      <c r="Y63" s="99"/>
      <c r="AE63" s="112" t="e">
        <f>#REF!*#REF!</f>
        <v>#REF!</v>
      </c>
      <c r="AF63" s="112" t="e">
        <f>#REF!*#REF!</f>
        <v>#REF!</v>
      </c>
      <c r="AG63" s="112" t="e">
        <f>#REF!*#REF!</f>
        <v>#REF!</v>
      </c>
      <c r="AH63" s="114" t="e">
        <f>SUM(AE63:AG63)</f>
        <v>#REF!</v>
      </c>
    </row>
    <row r="64" spans="1:56" ht="20.100000000000001" customHeight="1" x14ac:dyDescent="0.15">
      <c r="W64" s="182" t="s">
        <v>95</v>
      </c>
      <c r="X64" s="183">
        <f>AD66+AE72+AF72</f>
        <v>0</v>
      </c>
      <c r="Y64" s="182" t="s">
        <v>61</v>
      </c>
      <c r="AD64" s="158" t="s">
        <v>75</v>
      </c>
      <c r="AE64" s="158" t="s">
        <v>97</v>
      </c>
      <c r="AF64" s="158" t="s">
        <v>98</v>
      </c>
    </row>
    <row r="65" spans="1:56" ht="15.75" thickBot="1" x14ac:dyDescent="0.25">
      <c r="A65" s="1236" t="s">
        <v>682</v>
      </c>
      <c r="B65" s="1236"/>
      <c r="C65" s="1236"/>
      <c r="D65" s="1236"/>
      <c r="E65" s="1236"/>
      <c r="F65" s="1236"/>
      <c r="G65" s="1236"/>
      <c r="H65" s="1236"/>
      <c r="I65" s="1236"/>
      <c r="J65" s="1236"/>
      <c r="K65" s="1236"/>
      <c r="L65" s="1236"/>
      <c r="M65" s="1236"/>
      <c r="N65" s="1236"/>
      <c r="O65" s="1236"/>
      <c r="P65" s="1236"/>
      <c r="Q65" s="1236"/>
      <c r="R65" s="1236"/>
      <c r="S65" s="1236"/>
      <c r="T65" s="1236"/>
      <c r="U65" s="1236"/>
      <c r="W65" s="188" t="s">
        <v>67</v>
      </c>
      <c r="X65" s="189">
        <f>SUM(X64:X64)</f>
        <v>0</v>
      </c>
      <c r="Y65" s="190" t="s">
        <v>61</v>
      </c>
      <c r="Z65" s="112"/>
      <c r="AA65" s="112"/>
      <c r="AB65" s="113"/>
      <c r="AD65" s="164">
        <v>370</v>
      </c>
      <c r="AE65" s="158">
        <v>480</v>
      </c>
      <c r="AF65" s="158">
        <v>440</v>
      </c>
    </row>
    <row r="66" spans="1:56" ht="20.100000000000001" customHeight="1" thickTop="1" thickBot="1" x14ac:dyDescent="0.2">
      <c r="A66" s="1237" t="s">
        <v>43</v>
      </c>
      <c r="B66" s="1238"/>
      <c r="C66" s="1238"/>
      <c r="D66" s="1238"/>
      <c r="E66" s="1238"/>
      <c r="F66" s="1238"/>
      <c r="G66" s="1238"/>
      <c r="H66" s="1238"/>
      <c r="I66" s="1238"/>
      <c r="J66" s="1238"/>
      <c r="K66" s="1238"/>
      <c r="L66" s="1238"/>
      <c r="M66" s="1238"/>
      <c r="N66" s="1238"/>
      <c r="O66" s="1238"/>
      <c r="P66" s="1238"/>
      <c r="Q66" s="1238"/>
      <c r="R66" s="1238"/>
      <c r="S66" s="1238"/>
      <c r="T66" s="1238"/>
      <c r="U66" s="1239"/>
      <c r="AC66" s="114"/>
      <c r="AD66" s="208"/>
      <c r="AE66" s="209">
        <f>IF($F$58=AE64,$H$60*AE65,0)</f>
        <v>0</v>
      </c>
      <c r="AF66" s="209">
        <f>IF($F$58=AF64,$H$60*AF65,0)</f>
        <v>0</v>
      </c>
    </row>
    <row r="67" spans="1:56" ht="20.100000000000001" customHeight="1" thickBot="1" x14ac:dyDescent="0.2">
      <c r="A67" s="468">
        <v>1</v>
      </c>
      <c r="B67" s="1240" t="s">
        <v>371</v>
      </c>
      <c r="C67" s="1241"/>
      <c r="D67" s="1241"/>
      <c r="E67" s="1241"/>
      <c r="F67" s="1241"/>
      <c r="G67" s="1241"/>
      <c r="H67" s="1241"/>
      <c r="I67" s="1241"/>
      <c r="J67" s="1241"/>
      <c r="K67" s="1241"/>
      <c r="L67" s="1241"/>
      <c r="M67" s="1241"/>
      <c r="N67" s="1241"/>
      <c r="O67" s="1241"/>
      <c r="P67" s="1241"/>
      <c r="Q67" s="1241"/>
      <c r="R67" s="1241"/>
      <c r="S67" s="1242"/>
      <c r="T67" s="1243"/>
      <c r="U67" s="1244"/>
      <c r="AE67" s="142">
        <f>IF($F$61=AE64,$H$63*AE65,0)</f>
        <v>0</v>
      </c>
      <c r="AF67" s="142">
        <f>IF($F$61=AF64,$H$63*AF65,0)</f>
        <v>0</v>
      </c>
    </row>
    <row r="68" spans="1:56" ht="20.100000000000001" customHeight="1" thickBot="1" x14ac:dyDescent="0.2">
      <c r="A68" s="468">
        <v>2</v>
      </c>
      <c r="B68" s="1240" t="s">
        <v>372</v>
      </c>
      <c r="C68" s="1241"/>
      <c r="D68" s="1241"/>
      <c r="E68" s="1241"/>
      <c r="F68" s="1241"/>
      <c r="G68" s="1241"/>
      <c r="H68" s="1241"/>
      <c r="I68" s="1241"/>
      <c r="J68" s="1241"/>
      <c r="K68" s="1241"/>
      <c r="L68" s="1241"/>
      <c r="M68" s="1241"/>
      <c r="N68" s="1241"/>
      <c r="O68" s="1241"/>
      <c r="P68" s="1241"/>
      <c r="Q68" s="1241"/>
      <c r="R68" s="1241"/>
      <c r="S68" s="1242"/>
      <c r="T68" s="1243"/>
      <c r="U68" s="1244"/>
      <c r="AE68" s="142">
        <f>IF($L$58=AE64,$N$60*AE65,0)</f>
        <v>0</v>
      </c>
      <c r="AF68" s="142">
        <f>IF($L$58=AF64,$N$60*AF65,0)</f>
        <v>0</v>
      </c>
    </row>
    <row r="69" spans="1:56" ht="20.100000000000001" customHeight="1" thickBot="1" x14ac:dyDescent="0.2">
      <c r="A69" s="468">
        <v>3</v>
      </c>
      <c r="B69" s="1240" t="s">
        <v>373</v>
      </c>
      <c r="C69" s="1241"/>
      <c r="D69" s="1241"/>
      <c r="E69" s="1241"/>
      <c r="F69" s="1241"/>
      <c r="G69" s="1241"/>
      <c r="H69" s="1241"/>
      <c r="I69" s="1241"/>
      <c r="J69" s="1241"/>
      <c r="K69" s="1241"/>
      <c r="L69" s="1241"/>
      <c r="M69" s="1241"/>
      <c r="N69" s="1241"/>
      <c r="O69" s="1241"/>
      <c r="P69" s="1241"/>
      <c r="Q69" s="1241"/>
      <c r="R69" s="1241"/>
      <c r="S69" s="1242"/>
      <c r="T69" s="1243"/>
      <c r="U69" s="1244"/>
      <c r="AE69" s="142">
        <f>IF($L$61=AE64,$N$63*AE65,0)</f>
        <v>0</v>
      </c>
      <c r="AF69" s="142">
        <f>IF($L$61=AF64,$N$63*AF65,0)</f>
        <v>0</v>
      </c>
    </row>
    <row r="70" spans="1:56" ht="20.100000000000001" customHeight="1" thickBot="1" x14ac:dyDescent="0.2">
      <c r="A70" s="468">
        <v>4</v>
      </c>
      <c r="B70" s="1240" t="s">
        <v>398</v>
      </c>
      <c r="C70" s="1241"/>
      <c r="D70" s="1241"/>
      <c r="E70" s="1241"/>
      <c r="F70" s="1241"/>
      <c r="G70" s="1241"/>
      <c r="H70" s="1241"/>
      <c r="I70" s="1241"/>
      <c r="J70" s="1241"/>
      <c r="K70" s="1241"/>
      <c r="L70" s="1241"/>
      <c r="M70" s="1241"/>
      <c r="N70" s="1241"/>
      <c r="O70" s="1241"/>
      <c r="P70" s="1241"/>
      <c r="Q70" s="1241"/>
      <c r="R70" s="1241"/>
      <c r="S70" s="1242"/>
      <c r="T70" s="1243"/>
      <c r="U70" s="1244"/>
      <c r="AE70" s="142">
        <f>IF($R$58=AE64,$T$60*AE65,0)</f>
        <v>0</v>
      </c>
      <c r="AF70" s="142">
        <f>IF($R$58=AF64,$T$60*AF65,0)</f>
        <v>0</v>
      </c>
    </row>
    <row r="71" spans="1:56" ht="20.100000000000001" customHeight="1" thickBot="1" x14ac:dyDescent="0.2">
      <c r="A71" s="1418" t="s">
        <v>42</v>
      </c>
      <c r="B71" s="1418"/>
      <c r="C71" s="1418"/>
      <c r="D71" s="1418"/>
      <c r="E71" s="1418"/>
      <c r="F71" s="1418"/>
      <c r="G71" s="1418"/>
      <c r="H71" s="1418"/>
      <c r="I71" s="1418"/>
      <c r="J71" s="1418"/>
      <c r="K71" s="1418"/>
      <c r="L71" s="1418"/>
      <c r="M71" s="1418"/>
      <c r="N71" s="1418"/>
      <c r="O71" s="1418"/>
      <c r="P71" s="1418"/>
      <c r="Q71" s="1418"/>
      <c r="R71" s="1418"/>
      <c r="S71" s="1418"/>
      <c r="T71" s="1418"/>
      <c r="U71" s="1418"/>
      <c r="AE71" s="175">
        <f>IF($R$61=AE64,$T$63*AE65,0)</f>
        <v>0</v>
      </c>
      <c r="AF71" s="175">
        <f>IF($R$61=AF64,$T$63*AF65,0)</f>
        <v>0</v>
      </c>
    </row>
    <row r="72" spans="1:56" ht="20.100000000000001" customHeight="1" thickBot="1" x14ac:dyDescent="0.2">
      <c r="A72" s="420"/>
      <c r="B72" s="420"/>
      <c r="C72" s="420"/>
      <c r="D72" s="420"/>
      <c r="E72" s="420"/>
      <c r="F72" s="420"/>
      <c r="G72" s="420"/>
      <c r="H72" s="420"/>
      <c r="I72" s="420"/>
      <c r="J72" s="420"/>
      <c r="K72" s="420"/>
      <c r="L72" s="420"/>
      <c r="M72" s="420"/>
      <c r="N72" s="420"/>
      <c r="O72" s="420"/>
      <c r="P72" s="420"/>
      <c r="Q72" s="420"/>
      <c r="R72" s="420"/>
      <c r="S72" s="420"/>
      <c r="T72" s="420"/>
      <c r="U72" s="420"/>
      <c r="AE72" s="172">
        <f>SUM(AE66:AE71)</f>
        <v>0</v>
      </c>
      <c r="AF72" s="172">
        <f>SUM(AF66:AF71)</f>
        <v>0</v>
      </c>
      <c r="AG72" s="176"/>
    </row>
    <row r="73" spans="1:56" ht="19.899999999999999" customHeight="1" thickBot="1" x14ac:dyDescent="0.35">
      <c r="A73" s="1208" t="s">
        <v>422</v>
      </c>
      <c r="B73" s="1208"/>
      <c r="C73" s="1208"/>
      <c r="D73" s="197"/>
      <c r="E73" s="197"/>
      <c r="F73" s="197"/>
      <c r="G73" s="197"/>
      <c r="H73" s="197"/>
      <c r="I73" s="197"/>
      <c r="J73" s="197"/>
      <c r="K73" s="197"/>
      <c r="L73" s="197"/>
      <c r="M73" s="197"/>
      <c r="N73" s="197"/>
      <c r="O73" s="197"/>
      <c r="P73" s="197"/>
      <c r="Q73" s="197"/>
      <c r="R73" s="197"/>
      <c r="S73" s="197"/>
      <c r="T73" s="197"/>
      <c r="U73" s="197"/>
    </row>
    <row r="74" spans="1:56" ht="19.899999999999999" customHeight="1" x14ac:dyDescent="0.15">
      <c r="A74" s="1209" t="s">
        <v>73</v>
      </c>
      <c r="B74" s="1210"/>
      <c r="C74" s="1210"/>
      <c r="D74" s="1210"/>
      <c r="E74" s="1210"/>
      <c r="F74" s="1210" t="s">
        <v>85</v>
      </c>
      <c r="G74" s="1210"/>
      <c r="H74" s="1210"/>
      <c r="I74" s="1210"/>
      <c r="J74" s="1210"/>
      <c r="K74" s="1229" t="s">
        <v>74</v>
      </c>
      <c r="L74" s="1230"/>
      <c r="M74" s="1230"/>
      <c r="N74" s="1230"/>
      <c r="O74" s="1231"/>
      <c r="P74" s="1213" t="s">
        <v>70</v>
      </c>
      <c r="Q74" s="1214"/>
      <c r="R74" s="1217" t="s">
        <v>71</v>
      </c>
      <c r="S74" s="1218"/>
      <c r="T74" s="1134" t="s">
        <v>72</v>
      </c>
      <c r="U74" s="1135"/>
    </row>
    <row r="75" spans="1:56" ht="20.100000000000001" customHeight="1" thickBot="1" x14ac:dyDescent="0.2">
      <c r="A75" s="1211"/>
      <c r="B75" s="1212"/>
      <c r="C75" s="1212"/>
      <c r="D75" s="1212"/>
      <c r="E75" s="1212"/>
      <c r="F75" s="1212"/>
      <c r="G75" s="1212"/>
      <c r="H75" s="1212"/>
      <c r="I75" s="1212"/>
      <c r="J75" s="1212"/>
      <c r="K75" s="1232"/>
      <c r="L75" s="1233"/>
      <c r="M75" s="1233"/>
      <c r="N75" s="1233"/>
      <c r="O75" s="1234"/>
      <c r="P75" s="1215"/>
      <c r="Q75" s="1216"/>
      <c r="R75" s="1219"/>
      <c r="S75" s="1220"/>
      <c r="T75" s="1136"/>
      <c r="U75" s="1137"/>
      <c r="V75" s="102"/>
    </row>
    <row r="76" spans="1:56" x14ac:dyDescent="0.25">
      <c r="A76" s="1221" t="s">
        <v>266</v>
      </c>
      <c r="B76" s="1222"/>
      <c r="C76" s="1222"/>
      <c r="D76" s="1222"/>
      <c r="E76" s="1222"/>
      <c r="F76" s="1225" t="s">
        <v>278</v>
      </c>
      <c r="G76" s="1225"/>
      <c r="H76" s="1225"/>
      <c r="I76" s="1225"/>
      <c r="J76" s="1225"/>
      <c r="K76" s="1186" t="s">
        <v>280</v>
      </c>
      <c r="L76" s="1187"/>
      <c r="M76" s="1187"/>
      <c r="N76" s="1187"/>
      <c r="O76" s="1188"/>
      <c r="P76" s="1226">
        <v>3800</v>
      </c>
      <c r="Q76" s="1227"/>
      <c r="R76" s="1147"/>
      <c r="S76" s="1148"/>
      <c r="T76" s="1412"/>
      <c r="U76" s="1413"/>
      <c r="V76" s="198"/>
    </row>
    <row r="77" spans="1:56" x14ac:dyDescent="0.15">
      <c r="A77" s="1201"/>
      <c r="B77" s="1202"/>
      <c r="C77" s="1202"/>
      <c r="D77" s="1202"/>
      <c r="E77" s="1202"/>
      <c r="F77" s="1149" t="s">
        <v>279</v>
      </c>
      <c r="G77" s="1149"/>
      <c r="H77" s="1149"/>
      <c r="I77" s="1149"/>
      <c r="J77" s="1149"/>
      <c r="K77" s="1189" t="s">
        <v>289</v>
      </c>
      <c r="L77" s="1190"/>
      <c r="M77" s="1190"/>
      <c r="N77" s="1190"/>
      <c r="O77" s="1191"/>
      <c r="P77" s="1150">
        <v>1200</v>
      </c>
      <c r="Q77" s="1151"/>
      <c r="R77" s="1152"/>
      <c r="S77" s="1153"/>
      <c r="T77" s="1414"/>
      <c r="U77" s="1415"/>
      <c r="V77" s="90"/>
    </row>
    <row r="78" spans="1:56" ht="18" customHeight="1" x14ac:dyDescent="0.15">
      <c r="A78" s="1201"/>
      <c r="B78" s="1202"/>
      <c r="C78" s="1202"/>
      <c r="D78" s="1202"/>
      <c r="E78" s="1202"/>
      <c r="F78" s="1228" t="s">
        <v>290</v>
      </c>
      <c r="G78" s="1228"/>
      <c r="H78" s="1228"/>
      <c r="I78" s="1228"/>
      <c r="J78" s="1228"/>
      <c r="K78" s="1189" t="s">
        <v>267</v>
      </c>
      <c r="L78" s="1190"/>
      <c r="M78" s="1190"/>
      <c r="N78" s="1190"/>
      <c r="O78" s="1191"/>
      <c r="P78" s="1150">
        <v>400</v>
      </c>
      <c r="Q78" s="1151"/>
      <c r="R78" s="1152"/>
      <c r="S78" s="1153"/>
      <c r="T78" s="1414"/>
      <c r="U78" s="1415"/>
      <c r="V78" s="90"/>
    </row>
    <row r="79" spans="1:56" ht="18" customHeight="1" x14ac:dyDescent="0.15">
      <c r="A79" s="1201"/>
      <c r="B79" s="1202"/>
      <c r="C79" s="1202"/>
      <c r="D79" s="1202"/>
      <c r="E79" s="1202"/>
      <c r="F79" s="1149" t="s">
        <v>76</v>
      </c>
      <c r="G79" s="1149"/>
      <c r="H79" s="1149"/>
      <c r="I79" s="1149"/>
      <c r="J79" s="1149"/>
      <c r="K79" s="1189" t="s">
        <v>399</v>
      </c>
      <c r="L79" s="1190"/>
      <c r="M79" s="1190"/>
      <c r="N79" s="1190"/>
      <c r="O79" s="1191"/>
      <c r="P79" s="1150">
        <v>250</v>
      </c>
      <c r="Q79" s="1151"/>
      <c r="R79" s="1152"/>
      <c r="S79" s="1153"/>
      <c r="T79" s="1414"/>
      <c r="U79" s="1415"/>
      <c r="V79" s="199"/>
      <c r="W79" s="197"/>
      <c r="X79" s="197"/>
      <c r="Y79" s="197"/>
    </row>
    <row r="80" spans="1:56" s="61" customFormat="1" ht="18" customHeight="1" x14ac:dyDescent="0.25">
      <c r="A80" s="1223"/>
      <c r="B80" s="1224"/>
      <c r="C80" s="1224"/>
      <c r="D80" s="1224"/>
      <c r="E80" s="1224"/>
      <c r="F80" s="1144" t="s">
        <v>77</v>
      </c>
      <c r="G80" s="1144"/>
      <c r="H80" s="1144"/>
      <c r="I80" s="1144"/>
      <c r="J80" s="1144"/>
      <c r="K80" s="1192" t="s">
        <v>420</v>
      </c>
      <c r="L80" s="1193"/>
      <c r="M80" s="1193"/>
      <c r="N80" s="1193"/>
      <c r="O80" s="1194"/>
      <c r="P80" s="1145">
        <v>170</v>
      </c>
      <c r="Q80" s="1146"/>
      <c r="R80" s="1147"/>
      <c r="S80" s="1148"/>
      <c r="T80" s="1416"/>
      <c r="U80" s="1417"/>
      <c r="V80" s="199"/>
      <c r="W80" s="198"/>
      <c r="X80" s="198"/>
      <c r="Y80" s="198"/>
      <c r="Z80" s="197"/>
      <c r="AA80" s="197"/>
      <c r="AB80" s="197"/>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row>
    <row r="81" spans="1:56" s="198" customFormat="1" ht="18" customHeight="1" x14ac:dyDescent="0.25">
      <c r="A81" s="1201" t="s">
        <v>30</v>
      </c>
      <c r="B81" s="1202"/>
      <c r="C81" s="1202"/>
      <c r="D81" s="1202"/>
      <c r="E81" s="1202"/>
      <c r="F81" s="1203" t="s">
        <v>78</v>
      </c>
      <c r="G81" s="1203"/>
      <c r="H81" s="1203"/>
      <c r="I81" s="1203"/>
      <c r="J81" s="1203"/>
      <c r="K81" s="1195" t="s">
        <v>281</v>
      </c>
      <c r="L81" s="1196"/>
      <c r="M81" s="1196"/>
      <c r="N81" s="1196"/>
      <c r="O81" s="1197"/>
      <c r="P81" s="1204">
        <v>800</v>
      </c>
      <c r="Q81" s="1205"/>
      <c r="R81" s="1206"/>
      <c r="S81" s="1207"/>
      <c r="T81" s="1132"/>
      <c r="U81" s="1133"/>
      <c r="V81" s="199"/>
      <c r="W81" s="90"/>
      <c r="X81" s="90"/>
      <c r="Y81" s="90"/>
      <c r="AC81" s="197"/>
      <c r="AD81" s="197"/>
      <c r="AE81" s="85"/>
      <c r="AF81" s="85"/>
      <c r="AG81" s="85"/>
      <c r="AH81" s="85"/>
      <c r="AI81" s="85"/>
      <c r="AJ81" s="85"/>
      <c r="AK81" s="85"/>
      <c r="AL81" s="85"/>
      <c r="AM81" s="85"/>
      <c r="AN81" s="85"/>
      <c r="AO81" s="85"/>
      <c r="AP81" s="85"/>
      <c r="AQ81" s="85"/>
      <c r="AR81" s="85"/>
      <c r="AS81" s="85"/>
      <c r="AT81" s="85"/>
      <c r="AU81" s="85"/>
      <c r="AV81" s="61"/>
      <c r="AW81" s="61"/>
      <c r="AX81" s="61"/>
      <c r="AY81" s="61"/>
      <c r="AZ81" s="61"/>
      <c r="BA81" s="61"/>
      <c r="BB81" s="61"/>
      <c r="BC81" s="61"/>
      <c r="BD81" s="61"/>
    </row>
    <row r="82" spans="1:56" s="90" customFormat="1" ht="18" customHeight="1" x14ac:dyDescent="0.25">
      <c r="A82" s="1201"/>
      <c r="B82" s="1202"/>
      <c r="C82" s="1202"/>
      <c r="D82" s="1202"/>
      <c r="E82" s="1202"/>
      <c r="F82" s="1149" t="s">
        <v>79</v>
      </c>
      <c r="G82" s="1149"/>
      <c r="H82" s="1149"/>
      <c r="I82" s="1149"/>
      <c r="J82" s="1149"/>
      <c r="K82" s="1189" t="s">
        <v>80</v>
      </c>
      <c r="L82" s="1190"/>
      <c r="M82" s="1190"/>
      <c r="N82" s="1190"/>
      <c r="O82" s="1191"/>
      <c r="P82" s="1150">
        <v>420</v>
      </c>
      <c r="Q82" s="1151"/>
      <c r="R82" s="1152"/>
      <c r="S82" s="1153"/>
      <c r="T82" s="1154"/>
      <c r="U82" s="1155"/>
      <c r="V82" s="199"/>
      <c r="AC82" s="198"/>
      <c r="AD82" s="198"/>
      <c r="AE82" s="85"/>
      <c r="AF82" s="85"/>
      <c r="AG82" s="85"/>
      <c r="AH82" s="85"/>
      <c r="AI82" s="85"/>
      <c r="AJ82" s="85"/>
      <c r="AK82" s="85"/>
      <c r="AL82" s="85"/>
      <c r="AM82" s="85"/>
      <c r="AN82" s="85"/>
      <c r="AO82" s="85"/>
      <c r="AP82" s="85"/>
      <c r="AQ82" s="85"/>
      <c r="AR82" s="85"/>
      <c r="AS82" s="85"/>
      <c r="AT82" s="85"/>
      <c r="AU82" s="85"/>
      <c r="AV82" s="198"/>
      <c r="AW82" s="198"/>
      <c r="AX82" s="198"/>
      <c r="AY82" s="198"/>
      <c r="AZ82" s="198"/>
      <c r="BA82" s="198"/>
      <c r="BB82" s="198"/>
      <c r="BC82" s="198"/>
      <c r="BD82" s="198"/>
    </row>
    <row r="83" spans="1:56" s="90" customFormat="1" ht="18" customHeight="1" x14ac:dyDescent="0.15">
      <c r="A83" s="1201"/>
      <c r="B83" s="1202"/>
      <c r="C83" s="1202"/>
      <c r="D83" s="1202"/>
      <c r="E83" s="1202"/>
      <c r="F83" s="1139" t="s">
        <v>277</v>
      </c>
      <c r="G83" s="1139"/>
      <c r="H83" s="1139"/>
      <c r="I83" s="1139"/>
      <c r="J83" s="1139"/>
      <c r="K83" s="1198" t="s">
        <v>81</v>
      </c>
      <c r="L83" s="1199"/>
      <c r="M83" s="1199"/>
      <c r="N83" s="1199"/>
      <c r="O83" s="1200"/>
      <c r="P83" s="1174">
        <v>200</v>
      </c>
      <c r="Q83" s="1175"/>
      <c r="R83" s="1176"/>
      <c r="S83" s="1177"/>
      <c r="T83" s="1178"/>
      <c r="U83" s="1179"/>
      <c r="V83" s="199"/>
      <c r="W83" s="199"/>
      <c r="X83" s="199"/>
      <c r="Y83" s="199"/>
      <c r="AE83" s="85"/>
      <c r="AF83" s="85"/>
      <c r="AG83" s="85"/>
      <c r="AH83" s="85"/>
      <c r="AI83" s="85"/>
      <c r="AJ83" s="85"/>
      <c r="AK83" s="85"/>
      <c r="AL83" s="85"/>
      <c r="AM83" s="85"/>
      <c r="AN83" s="85"/>
      <c r="AO83" s="85"/>
      <c r="AP83" s="85"/>
      <c r="AQ83" s="85"/>
      <c r="AR83" s="85"/>
      <c r="AS83" s="85"/>
      <c r="AT83" s="85"/>
      <c r="AU83" s="85"/>
    </row>
    <row r="84" spans="1:56" s="199" customFormat="1" ht="18" customHeight="1" x14ac:dyDescent="0.15">
      <c r="A84" s="1138" t="s">
        <v>82</v>
      </c>
      <c r="B84" s="1139"/>
      <c r="C84" s="1139"/>
      <c r="D84" s="1139"/>
      <c r="E84" s="1139"/>
      <c r="F84" s="1144" t="s">
        <v>32</v>
      </c>
      <c r="G84" s="1144"/>
      <c r="H84" s="1144"/>
      <c r="I84" s="1144"/>
      <c r="J84" s="1144"/>
      <c r="K84" s="1165" t="s">
        <v>544</v>
      </c>
      <c r="L84" s="1166"/>
      <c r="M84" s="1166"/>
      <c r="N84" s="1166"/>
      <c r="O84" s="1167"/>
      <c r="P84" s="1145">
        <v>200</v>
      </c>
      <c r="Q84" s="1146"/>
      <c r="R84" s="1147"/>
      <c r="S84" s="1148"/>
      <c r="T84" s="1132"/>
      <c r="U84" s="1133"/>
      <c r="V84" s="201"/>
      <c r="AC84" s="90"/>
      <c r="AD84" s="90"/>
      <c r="AE84" s="197"/>
      <c r="AF84" s="197"/>
      <c r="AG84" s="197"/>
      <c r="AH84" s="197"/>
      <c r="AI84" s="197"/>
      <c r="AJ84" s="200"/>
      <c r="AK84" s="61"/>
      <c r="AL84" s="61"/>
      <c r="AM84" s="61"/>
      <c r="AN84" s="61"/>
      <c r="AO84" s="61"/>
      <c r="AP84" s="61"/>
      <c r="AQ84" s="61"/>
      <c r="AR84" s="61"/>
      <c r="AS84" s="61"/>
      <c r="AT84" s="61"/>
      <c r="AU84" s="61"/>
      <c r="AV84" s="90"/>
      <c r="AW84" s="90"/>
      <c r="AX84" s="90"/>
      <c r="AY84" s="90"/>
      <c r="AZ84" s="90"/>
      <c r="BA84" s="90"/>
      <c r="BB84" s="90"/>
      <c r="BC84" s="90"/>
      <c r="BD84" s="90"/>
    </row>
    <row r="85" spans="1:56" s="199" customFormat="1" ht="18" customHeight="1" x14ac:dyDescent="0.25">
      <c r="A85" s="1140"/>
      <c r="B85" s="1141"/>
      <c r="C85" s="1141"/>
      <c r="D85" s="1141"/>
      <c r="E85" s="1141"/>
      <c r="F85" s="1149" t="s">
        <v>83</v>
      </c>
      <c r="G85" s="1149"/>
      <c r="H85" s="1149"/>
      <c r="I85" s="1149"/>
      <c r="J85" s="1149"/>
      <c r="K85" s="1168"/>
      <c r="L85" s="1169"/>
      <c r="M85" s="1169"/>
      <c r="N85" s="1169"/>
      <c r="O85" s="1170"/>
      <c r="P85" s="1150">
        <v>180</v>
      </c>
      <c r="Q85" s="1151"/>
      <c r="R85" s="1152"/>
      <c r="S85" s="1153"/>
      <c r="T85" s="1154"/>
      <c r="U85" s="1155"/>
      <c r="V85" s="201"/>
      <c r="AE85" s="198"/>
      <c r="AF85" s="198"/>
      <c r="AG85" s="198"/>
      <c r="AH85" s="198"/>
      <c r="AI85" s="198"/>
      <c r="AJ85" s="198"/>
      <c r="AK85" s="198"/>
      <c r="AL85" s="198"/>
      <c r="AM85" s="198"/>
      <c r="AN85" s="198"/>
      <c r="AO85" s="198"/>
      <c r="AP85" s="198"/>
      <c r="AQ85" s="198"/>
      <c r="AR85" s="198"/>
      <c r="AS85" s="198"/>
      <c r="AT85" s="198"/>
      <c r="AU85" s="198"/>
    </row>
    <row r="86" spans="1:56" s="199" customFormat="1" ht="18" customHeight="1" x14ac:dyDescent="0.15">
      <c r="A86" s="1140"/>
      <c r="B86" s="1141"/>
      <c r="C86" s="1141"/>
      <c r="D86" s="1141"/>
      <c r="E86" s="1141"/>
      <c r="F86" s="1149" t="s">
        <v>31</v>
      </c>
      <c r="G86" s="1149"/>
      <c r="H86" s="1149"/>
      <c r="I86" s="1149"/>
      <c r="J86" s="1149"/>
      <c r="K86" s="1168"/>
      <c r="L86" s="1169"/>
      <c r="M86" s="1169"/>
      <c r="N86" s="1169"/>
      <c r="O86" s="1170"/>
      <c r="P86" s="1150">
        <v>100</v>
      </c>
      <c r="Q86" s="1151"/>
      <c r="R86" s="1152"/>
      <c r="S86" s="1153"/>
      <c r="T86" s="1154"/>
      <c r="U86" s="1155"/>
      <c r="V86" s="85"/>
      <c r="AE86" s="90"/>
      <c r="AF86" s="90"/>
      <c r="AG86" s="90"/>
      <c r="AH86" s="90"/>
      <c r="AI86" s="90"/>
      <c r="AJ86" s="90"/>
      <c r="AK86" s="90"/>
      <c r="AL86" s="90"/>
      <c r="AM86" s="90"/>
      <c r="AN86" s="90"/>
      <c r="AO86" s="90"/>
      <c r="AP86" s="90"/>
      <c r="AQ86" s="90"/>
      <c r="AR86" s="90"/>
      <c r="AS86" s="90"/>
      <c r="AT86" s="90"/>
      <c r="AU86" s="90"/>
    </row>
    <row r="87" spans="1:56" s="199" customFormat="1" ht="18" customHeight="1" x14ac:dyDescent="0.15">
      <c r="A87" s="1140"/>
      <c r="B87" s="1141"/>
      <c r="C87" s="1141"/>
      <c r="D87" s="1141"/>
      <c r="E87" s="1141"/>
      <c r="F87" s="1156" t="s">
        <v>84</v>
      </c>
      <c r="G87" s="1156"/>
      <c r="H87" s="1156"/>
      <c r="I87" s="1156"/>
      <c r="J87" s="1156"/>
      <c r="K87" s="1171"/>
      <c r="L87" s="1172"/>
      <c r="M87" s="1172"/>
      <c r="N87" s="1172"/>
      <c r="O87" s="1173"/>
      <c r="P87" s="1150">
        <v>150</v>
      </c>
      <c r="Q87" s="1151"/>
      <c r="R87" s="1152"/>
      <c r="S87" s="1153"/>
      <c r="T87" s="1154"/>
      <c r="U87" s="1155"/>
      <c r="V87" s="85"/>
      <c r="AE87" s="90"/>
      <c r="AF87" s="90"/>
      <c r="AG87" s="90"/>
      <c r="AH87" s="90"/>
      <c r="AI87" s="90"/>
      <c r="AJ87" s="90"/>
      <c r="AK87" s="90"/>
      <c r="AL87" s="90"/>
      <c r="AM87" s="90"/>
      <c r="AN87" s="90"/>
      <c r="AO87" s="90"/>
      <c r="AP87" s="90"/>
      <c r="AQ87" s="90"/>
      <c r="AR87" s="90"/>
      <c r="AS87" s="90"/>
      <c r="AT87" s="90"/>
      <c r="AU87" s="90"/>
    </row>
    <row r="88" spans="1:56" s="199" customFormat="1" ht="18" customHeight="1" x14ac:dyDescent="0.15">
      <c r="A88" s="1140"/>
      <c r="B88" s="1141"/>
      <c r="C88" s="1141"/>
      <c r="D88" s="1141"/>
      <c r="E88" s="1141"/>
      <c r="F88" s="1157" t="s">
        <v>254</v>
      </c>
      <c r="G88" s="1157"/>
      <c r="H88" s="1157"/>
      <c r="I88" s="1157"/>
      <c r="J88" s="1157"/>
      <c r="K88" s="1180" t="s">
        <v>263</v>
      </c>
      <c r="L88" s="1181"/>
      <c r="M88" s="1181"/>
      <c r="N88" s="1181"/>
      <c r="O88" s="1182"/>
      <c r="P88" s="1145">
        <v>400</v>
      </c>
      <c r="Q88" s="1146"/>
      <c r="R88" s="1152"/>
      <c r="S88" s="1153"/>
      <c r="T88" s="1154"/>
      <c r="U88" s="1155"/>
      <c r="V88" s="85"/>
      <c r="W88" s="203" t="s">
        <v>291</v>
      </c>
    </row>
    <row r="89" spans="1:56" s="199" customFormat="1" ht="18" customHeight="1" thickBot="1" x14ac:dyDescent="0.2">
      <c r="A89" s="1142"/>
      <c r="B89" s="1143"/>
      <c r="C89" s="1143"/>
      <c r="D89" s="1143"/>
      <c r="E89" s="1143"/>
      <c r="F89" s="1158"/>
      <c r="G89" s="1158"/>
      <c r="H89" s="1158"/>
      <c r="I89" s="1158"/>
      <c r="J89" s="1158"/>
      <c r="K89" s="1183"/>
      <c r="L89" s="1184"/>
      <c r="M89" s="1184"/>
      <c r="N89" s="1184"/>
      <c r="O89" s="1185"/>
      <c r="P89" s="1159"/>
      <c r="Q89" s="1160"/>
      <c r="R89" s="1161"/>
      <c r="S89" s="1162"/>
      <c r="T89" s="1163"/>
      <c r="U89" s="1164"/>
      <c r="V89" s="85"/>
      <c r="W89" s="204" t="s">
        <v>90</v>
      </c>
      <c r="X89" s="183">
        <f>(P76*R76)+(P77*R77)+(P79*R79)+(P80*R80)+(P81*R81)+(P82*R82)+(P83*R83)+(P84*R84)+(P85*R85)+(P86*R86)+(P88*R88)+(P87*R87)+(P88*R89)+(P78*R78)</f>
        <v>0</v>
      </c>
      <c r="Y89" s="85"/>
      <c r="AA89" s="201"/>
      <c r="AB89" s="201"/>
    </row>
    <row r="90" spans="1:56" ht="18" customHeight="1" x14ac:dyDescent="0.15">
      <c r="W90" s="206" t="s">
        <v>91</v>
      </c>
      <c r="X90" s="183">
        <f>(P81*T81)+(P82*T82)+(P83*T83)+(P84*T84)+(P85*T85)+(P86*T86)+(P88*T88)+(P87*T87)+(P88*T89)</f>
        <v>0</v>
      </c>
      <c r="Z90" s="205" t="s">
        <v>61</v>
      </c>
      <c r="AC90" s="202"/>
      <c r="AD90" s="199"/>
      <c r="AE90" s="199"/>
      <c r="AF90" s="199"/>
      <c r="AG90" s="199"/>
      <c r="AH90" s="199"/>
      <c r="AI90" s="199"/>
      <c r="AJ90" s="199"/>
      <c r="AK90" s="199"/>
      <c r="AL90" s="199"/>
      <c r="AM90" s="199"/>
      <c r="AN90" s="199"/>
      <c r="AO90" s="199"/>
      <c r="AP90" s="199"/>
      <c r="AQ90" s="199"/>
      <c r="AR90" s="199"/>
      <c r="AS90" s="199"/>
      <c r="AT90" s="199"/>
      <c r="AU90" s="199"/>
      <c r="AV90" s="199"/>
      <c r="AW90" s="199"/>
      <c r="AX90" s="199"/>
      <c r="AY90" s="199"/>
      <c r="AZ90" s="199"/>
      <c r="BA90" s="199"/>
      <c r="BB90" s="199"/>
      <c r="BC90" s="199"/>
      <c r="BD90" s="199"/>
    </row>
    <row r="91" spans="1:56" ht="18" customHeight="1" x14ac:dyDescent="0.15">
      <c r="Z91" s="207" t="s">
        <v>61</v>
      </c>
      <c r="AE91" s="199"/>
      <c r="AF91" s="199"/>
      <c r="AG91" s="199"/>
      <c r="AH91" s="199"/>
      <c r="AI91" s="199"/>
      <c r="AJ91" s="199"/>
      <c r="AK91" s="199"/>
      <c r="AL91" s="199"/>
      <c r="AM91" s="199"/>
      <c r="AN91" s="199"/>
      <c r="AO91" s="199"/>
      <c r="AP91" s="199"/>
      <c r="AQ91" s="199"/>
      <c r="AR91" s="199"/>
      <c r="AS91" s="199"/>
      <c r="AT91" s="199"/>
      <c r="AU91" s="199"/>
    </row>
    <row r="92" spans="1:56" x14ac:dyDescent="0.15">
      <c r="AE92" s="199"/>
      <c r="AF92" s="199"/>
      <c r="AG92" s="199"/>
      <c r="AH92" s="199"/>
      <c r="AI92" s="199"/>
      <c r="AJ92" s="199"/>
      <c r="AK92" s="199"/>
      <c r="AL92" s="199"/>
      <c r="AM92" s="199"/>
      <c r="AN92" s="199"/>
      <c r="AO92" s="199"/>
      <c r="AP92" s="199"/>
      <c r="AQ92" s="199"/>
      <c r="AR92" s="199"/>
      <c r="AS92" s="199"/>
      <c r="AT92" s="199"/>
      <c r="AU92" s="199"/>
    </row>
  </sheetData>
  <mergeCells count="310">
    <mergeCell ref="A58:A63"/>
    <mergeCell ref="T76:U80"/>
    <mergeCell ref="A71:U71"/>
    <mergeCell ref="T49:U49"/>
    <mergeCell ref="W10:X11"/>
    <mergeCell ref="V19:V25"/>
    <mergeCell ref="V31:V34"/>
    <mergeCell ref="W19:X25"/>
    <mergeCell ref="W31:X34"/>
    <mergeCell ref="W58:X61"/>
    <mergeCell ref="B38:C39"/>
    <mergeCell ref="B36:C37"/>
    <mergeCell ref="B35:C35"/>
    <mergeCell ref="B45:C45"/>
    <mergeCell ref="B46:C47"/>
    <mergeCell ref="B48:C49"/>
    <mergeCell ref="T46:U46"/>
    <mergeCell ref="H49:I49"/>
    <mergeCell ref="N49:O49"/>
    <mergeCell ref="P41:S41"/>
    <mergeCell ref="D48:E48"/>
    <mergeCell ref="F48:H48"/>
    <mergeCell ref="J48:K48"/>
    <mergeCell ref="P48:Q48"/>
    <mergeCell ref="B68:S68"/>
    <mergeCell ref="T68:U68"/>
    <mergeCell ref="B69:S69"/>
    <mergeCell ref="T69:U69"/>
    <mergeCell ref="B70:S70"/>
    <mergeCell ref="T70:U70"/>
    <mergeCell ref="B27:C30"/>
    <mergeCell ref="D27:G27"/>
    <mergeCell ref="D52:I52"/>
    <mergeCell ref="D54:L54"/>
    <mergeCell ref="M54:O54"/>
    <mergeCell ref="A52:C52"/>
    <mergeCell ref="P52:U52"/>
    <mergeCell ref="B41:C44"/>
    <mergeCell ref="J52:O52"/>
    <mergeCell ref="L42:M42"/>
    <mergeCell ref="D44:E44"/>
    <mergeCell ref="F44:G44"/>
    <mergeCell ref="F33:H33"/>
    <mergeCell ref="J33:K33"/>
    <mergeCell ref="L33:N33"/>
    <mergeCell ref="L48:N48"/>
    <mergeCell ref="D41:G41"/>
    <mergeCell ref="J41:M41"/>
    <mergeCell ref="B31:C34"/>
    <mergeCell ref="P35:Q35"/>
    <mergeCell ref="P33:Q33"/>
    <mergeCell ref="D34:F34"/>
    <mergeCell ref="G34:H34"/>
    <mergeCell ref="J34:L34"/>
    <mergeCell ref="M34:N34"/>
    <mergeCell ref="P34:R34"/>
    <mergeCell ref="D32:F32"/>
    <mergeCell ref="G32:H32"/>
    <mergeCell ref="J32:L32"/>
    <mergeCell ref="M32:N32"/>
    <mergeCell ref="P32:R32"/>
    <mergeCell ref="D33:E33"/>
    <mergeCell ref="D35:E35"/>
    <mergeCell ref="F35:H35"/>
    <mergeCell ref="J35:K35"/>
    <mergeCell ref="D45:E45"/>
    <mergeCell ref="R43:S43"/>
    <mergeCell ref="J44:K44"/>
    <mergeCell ref="D43:E43"/>
    <mergeCell ref="F43:G43"/>
    <mergeCell ref="J43:K43"/>
    <mergeCell ref="L43:M43"/>
    <mergeCell ref="P43:Q43"/>
    <mergeCell ref="L35:N35"/>
    <mergeCell ref="R35:T35"/>
    <mergeCell ref="N36:O36"/>
    <mergeCell ref="T36:U36"/>
    <mergeCell ref="D38:E38"/>
    <mergeCell ref="F38:H38"/>
    <mergeCell ref="J38:K38"/>
    <mergeCell ref="L38:N38"/>
    <mergeCell ref="P38:Q38"/>
    <mergeCell ref="H39:I39"/>
    <mergeCell ref="N39:O39"/>
    <mergeCell ref="P42:Q42"/>
    <mergeCell ref="R42:S42"/>
    <mergeCell ref="D42:E42"/>
    <mergeCell ref="F42:G42"/>
    <mergeCell ref="J42:K42"/>
    <mergeCell ref="P30:Q30"/>
    <mergeCell ref="R30:S30"/>
    <mergeCell ref="R33:T33"/>
    <mergeCell ref="S34:T34"/>
    <mergeCell ref="R31:T31"/>
    <mergeCell ref="F30:G30"/>
    <mergeCell ref="J30:K30"/>
    <mergeCell ref="D29:E29"/>
    <mergeCell ref="F29:G29"/>
    <mergeCell ref="J29:K29"/>
    <mergeCell ref="L29:M29"/>
    <mergeCell ref="P29:Q29"/>
    <mergeCell ref="R29:S29"/>
    <mergeCell ref="D30:E30"/>
    <mergeCell ref="L30:M30"/>
    <mergeCell ref="D31:E31"/>
    <mergeCell ref="F31:H31"/>
    <mergeCell ref="J31:K31"/>
    <mergeCell ref="L31:N31"/>
    <mergeCell ref="P31:Q31"/>
    <mergeCell ref="S32:T32"/>
    <mergeCell ref="D28:E28"/>
    <mergeCell ref="F28:G28"/>
    <mergeCell ref="J28:K28"/>
    <mergeCell ref="L28:M28"/>
    <mergeCell ref="P28:Q28"/>
    <mergeCell ref="R28:S28"/>
    <mergeCell ref="F19:G19"/>
    <mergeCell ref="J19:K19"/>
    <mergeCell ref="L19:M19"/>
    <mergeCell ref="P19:Q19"/>
    <mergeCell ref="P21:R21"/>
    <mergeCell ref="P23:R23"/>
    <mergeCell ref="J27:M27"/>
    <mergeCell ref="P27:S27"/>
    <mergeCell ref="E26:I26"/>
    <mergeCell ref="K26:O26"/>
    <mergeCell ref="Q26:U26"/>
    <mergeCell ref="R19:S19"/>
    <mergeCell ref="D19:E19"/>
    <mergeCell ref="V12:AG12"/>
    <mergeCell ref="J12:U12"/>
    <mergeCell ref="D13:I13"/>
    <mergeCell ref="J13:K13"/>
    <mergeCell ref="L13:U13"/>
    <mergeCell ref="A14:C14"/>
    <mergeCell ref="D14:I14"/>
    <mergeCell ref="J14:O14"/>
    <mergeCell ref="P14:U14"/>
    <mergeCell ref="A13:C13"/>
    <mergeCell ref="W13:X14"/>
    <mergeCell ref="A2:U2"/>
    <mergeCell ref="B3:U3"/>
    <mergeCell ref="A4:C4"/>
    <mergeCell ref="D10:F10"/>
    <mergeCell ref="A5:C5"/>
    <mergeCell ref="A6:C6"/>
    <mergeCell ref="A9:C10"/>
    <mergeCell ref="D5:J5"/>
    <mergeCell ref="D6:J6"/>
    <mergeCell ref="A7:C8"/>
    <mergeCell ref="D7:J7"/>
    <mergeCell ref="D8:J8"/>
    <mergeCell ref="N46:O46"/>
    <mergeCell ref="K51:O51"/>
    <mergeCell ref="Q51:U51"/>
    <mergeCell ref="H62:I62"/>
    <mergeCell ref="N62:O62"/>
    <mergeCell ref="T62:U62"/>
    <mergeCell ref="D58:E58"/>
    <mergeCell ref="F58:H58"/>
    <mergeCell ref="J58:K58"/>
    <mergeCell ref="L58:N58"/>
    <mergeCell ref="P58:Q58"/>
    <mergeCell ref="R58:T58"/>
    <mergeCell ref="N59:O59"/>
    <mergeCell ref="T59:U59"/>
    <mergeCell ref="D61:E61"/>
    <mergeCell ref="F61:H61"/>
    <mergeCell ref="J61:K61"/>
    <mergeCell ref="L61:N61"/>
    <mergeCell ref="P61:Q61"/>
    <mergeCell ref="R61:T61"/>
    <mergeCell ref="D57:I57"/>
    <mergeCell ref="J57:O57"/>
    <mergeCell ref="P15:S15"/>
    <mergeCell ref="D16:E16"/>
    <mergeCell ref="F16:G16"/>
    <mergeCell ref="S21:U21"/>
    <mergeCell ref="S23:U23"/>
    <mergeCell ref="P17:Q17"/>
    <mergeCell ref="R17:S17"/>
    <mergeCell ref="T39:U39"/>
    <mergeCell ref="L44:M44"/>
    <mergeCell ref="R38:T38"/>
    <mergeCell ref="P44:Q44"/>
    <mergeCell ref="R44:S44"/>
    <mergeCell ref="J16:K16"/>
    <mergeCell ref="L16:M16"/>
    <mergeCell ref="P16:Q16"/>
    <mergeCell ref="D24:U24"/>
    <mergeCell ref="D25:U25"/>
    <mergeCell ref="D18:E18"/>
    <mergeCell ref="F18:G18"/>
    <mergeCell ref="J18:K18"/>
    <mergeCell ref="L18:M18"/>
    <mergeCell ref="P18:Q18"/>
    <mergeCell ref="R18:S18"/>
    <mergeCell ref="R16:S16"/>
    <mergeCell ref="A15:A26"/>
    <mergeCell ref="B15:C18"/>
    <mergeCell ref="D15:G15"/>
    <mergeCell ref="J15:M15"/>
    <mergeCell ref="B26:C26"/>
    <mergeCell ref="J21:L21"/>
    <mergeCell ref="M21:O21"/>
    <mergeCell ref="J23:L23"/>
    <mergeCell ref="M23:O23"/>
    <mergeCell ref="B23:C25"/>
    <mergeCell ref="D17:E17"/>
    <mergeCell ref="F17:G17"/>
    <mergeCell ref="J17:K17"/>
    <mergeCell ref="L17:M17"/>
    <mergeCell ref="D21:F21"/>
    <mergeCell ref="G21:I21"/>
    <mergeCell ref="D23:F23"/>
    <mergeCell ref="G23:I23"/>
    <mergeCell ref="B19:C22"/>
    <mergeCell ref="K74:O75"/>
    <mergeCell ref="H36:I36"/>
    <mergeCell ref="A65:U65"/>
    <mergeCell ref="A66:U66"/>
    <mergeCell ref="B67:S67"/>
    <mergeCell ref="T67:U67"/>
    <mergeCell ref="A27:A40"/>
    <mergeCell ref="A41:A51"/>
    <mergeCell ref="B62:C63"/>
    <mergeCell ref="H59:I59"/>
    <mergeCell ref="B58:C61"/>
    <mergeCell ref="P54:U54"/>
    <mergeCell ref="B51:C51"/>
    <mergeCell ref="E51:I51"/>
    <mergeCell ref="A57:C57"/>
    <mergeCell ref="P57:U57"/>
    <mergeCell ref="A54:C54"/>
    <mergeCell ref="F45:H45"/>
    <mergeCell ref="J45:K45"/>
    <mergeCell ref="L45:N45"/>
    <mergeCell ref="P45:Q45"/>
    <mergeCell ref="R48:T48"/>
    <mergeCell ref="R45:T45"/>
    <mergeCell ref="H46:I46"/>
    <mergeCell ref="K81:O81"/>
    <mergeCell ref="K82:O82"/>
    <mergeCell ref="K83:O83"/>
    <mergeCell ref="A81:E83"/>
    <mergeCell ref="F81:J81"/>
    <mergeCell ref="P81:Q81"/>
    <mergeCell ref="R81:S81"/>
    <mergeCell ref="A73:C73"/>
    <mergeCell ref="A74:E75"/>
    <mergeCell ref="F74:J75"/>
    <mergeCell ref="P74:Q75"/>
    <mergeCell ref="R74:S75"/>
    <mergeCell ref="A76:E80"/>
    <mergeCell ref="F76:J76"/>
    <mergeCell ref="P76:Q76"/>
    <mergeCell ref="R76:S76"/>
    <mergeCell ref="F77:J77"/>
    <mergeCell ref="P77:Q77"/>
    <mergeCell ref="R77:S77"/>
    <mergeCell ref="F78:J78"/>
    <mergeCell ref="P78:Q78"/>
    <mergeCell ref="R78:S78"/>
    <mergeCell ref="F79:J79"/>
    <mergeCell ref="F82:J82"/>
    <mergeCell ref="P79:Q79"/>
    <mergeCell ref="R79:S79"/>
    <mergeCell ref="F80:J80"/>
    <mergeCell ref="P80:Q80"/>
    <mergeCell ref="R80:S80"/>
    <mergeCell ref="K76:O76"/>
    <mergeCell ref="K77:O77"/>
    <mergeCell ref="K78:O78"/>
    <mergeCell ref="K79:O79"/>
    <mergeCell ref="K80:O80"/>
    <mergeCell ref="T89:U89"/>
    <mergeCell ref="K84:O87"/>
    <mergeCell ref="T82:U82"/>
    <mergeCell ref="F83:J83"/>
    <mergeCell ref="P83:Q83"/>
    <mergeCell ref="R83:S83"/>
    <mergeCell ref="T83:U83"/>
    <mergeCell ref="P82:Q82"/>
    <mergeCell ref="R82:S82"/>
    <mergeCell ref="K88:O88"/>
    <mergeCell ref="K89:O89"/>
    <mergeCell ref="T81:U81"/>
    <mergeCell ref="T74:U75"/>
    <mergeCell ref="A84:E89"/>
    <mergeCell ref="F84:J84"/>
    <mergeCell ref="P84:Q84"/>
    <mergeCell ref="R84:S84"/>
    <mergeCell ref="T84:U84"/>
    <mergeCell ref="F85:J85"/>
    <mergeCell ref="P85:Q85"/>
    <mergeCell ref="R85:S85"/>
    <mergeCell ref="T85:U85"/>
    <mergeCell ref="F86:J86"/>
    <mergeCell ref="P86:Q86"/>
    <mergeCell ref="R86:S86"/>
    <mergeCell ref="T86:U86"/>
    <mergeCell ref="F87:J87"/>
    <mergeCell ref="P87:Q87"/>
    <mergeCell ref="R87:S87"/>
    <mergeCell ref="T87:U87"/>
    <mergeCell ref="F88:J89"/>
    <mergeCell ref="P88:Q89"/>
    <mergeCell ref="R88:S88"/>
    <mergeCell ref="T88:U88"/>
    <mergeCell ref="R89:S89"/>
  </mergeCells>
  <phoneticPr fontId="7"/>
  <conditionalFormatting sqref="D36:G37">
    <cfRule type="expression" dxfId="257" priority="1258">
      <formula>$F$35=$AO$36</formula>
    </cfRule>
    <cfRule type="expression" dxfId="256" priority="1257">
      <formula>$F$35=$AP$36</formula>
    </cfRule>
    <cfRule type="expression" dxfId="255" priority="1259">
      <formula>$F$35=#REF!</formula>
    </cfRule>
  </conditionalFormatting>
  <conditionalFormatting sqref="D39:G40">
    <cfRule type="expression" dxfId="254" priority="1260">
      <formula>$F$38=$AP$36</formula>
    </cfRule>
    <cfRule type="expression" dxfId="253" priority="1261">
      <formula>$F$38=$AO$36</formula>
    </cfRule>
    <cfRule type="expression" dxfId="252" priority="1262">
      <formula>$F$38=#REF!</formula>
    </cfRule>
  </conditionalFormatting>
  <conditionalFormatting sqref="D46:G47">
    <cfRule type="expression" dxfId="251" priority="1313">
      <formula>$F$45=#REF!</formula>
    </cfRule>
    <cfRule type="expression" dxfId="250" priority="1312">
      <formula>$F$45=$AO$49</formula>
    </cfRule>
    <cfRule type="expression" dxfId="249" priority="1311">
      <formula>$F$45=$AP$49</formula>
    </cfRule>
  </conditionalFormatting>
  <conditionalFormatting sqref="D49:G50">
    <cfRule type="expression" dxfId="248" priority="1316">
      <formula>$F$48=#REF!</formula>
    </cfRule>
    <cfRule type="expression" dxfId="247" priority="1315">
      <formula>$F$48=$AO$49</formula>
    </cfRule>
    <cfRule type="expression" dxfId="246" priority="1314">
      <formula>$F$48=$AP$49</formula>
    </cfRule>
  </conditionalFormatting>
  <conditionalFormatting sqref="I37">
    <cfRule type="expression" dxfId="245" priority="1275">
      <formula>$F$35=#REF!</formula>
    </cfRule>
    <cfRule type="expression" dxfId="244" priority="1276">
      <formula>$F$35=$AO$36</formula>
    </cfRule>
    <cfRule type="expression" dxfId="243" priority="1277">
      <formula>$F$35=$AP$36</formula>
    </cfRule>
  </conditionalFormatting>
  <conditionalFormatting sqref="I40">
    <cfRule type="expression" dxfId="242" priority="1286">
      <formula>$F$38=$AP$36</formula>
    </cfRule>
    <cfRule type="expression" dxfId="241" priority="1285">
      <formula>$F$38=$AO$36</formula>
    </cfRule>
    <cfRule type="expression" dxfId="240" priority="1284">
      <formula>$F$38=#REF!</formula>
    </cfRule>
  </conditionalFormatting>
  <conditionalFormatting sqref="I47">
    <cfRule type="expression" dxfId="239" priority="1295">
      <formula>$F$45=$AP$36</formula>
    </cfRule>
    <cfRule type="expression" dxfId="238" priority="1293">
      <formula>$F$45=#REF!</formula>
    </cfRule>
    <cfRule type="expression" dxfId="237" priority="1294">
      <formula>$F$45=$AO$36</formula>
    </cfRule>
  </conditionalFormatting>
  <conditionalFormatting sqref="I50">
    <cfRule type="expression" dxfId="236" priority="1304">
      <formula>$F$48=$AP$36</formula>
    </cfRule>
    <cfRule type="expression" dxfId="235" priority="1303">
      <formula>$F$48=$AO$36</formula>
    </cfRule>
    <cfRule type="expression" dxfId="234" priority="1302">
      <formula>$F$48=#REF!</formula>
    </cfRule>
  </conditionalFormatting>
  <conditionalFormatting sqref="J36:M37">
    <cfRule type="expression" dxfId="233" priority="1263">
      <formula>$L$35=$AP$36</formula>
    </cfRule>
    <cfRule type="expression" dxfId="232" priority="1264">
      <formula>$L$35=$AO$36</formula>
    </cfRule>
    <cfRule type="expression" dxfId="231" priority="1265">
      <formula>$L$35=#REF!</formula>
    </cfRule>
  </conditionalFormatting>
  <conditionalFormatting sqref="J39:M40">
    <cfRule type="expression" dxfId="230" priority="1266">
      <formula>$L$38=$AP$36</formula>
    </cfRule>
    <cfRule type="expression" dxfId="229" priority="1267">
      <formula>$L$38=$AO$36</formula>
    </cfRule>
    <cfRule type="expression" dxfId="228" priority="1268">
      <formula>$L$38=#REF!</formula>
    </cfRule>
  </conditionalFormatting>
  <conditionalFormatting sqref="J46:M47">
    <cfRule type="expression" dxfId="227" priority="1317">
      <formula>$L$45=$AP$49</formula>
    </cfRule>
    <cfRule type="expression" dxfId="226" priority="1319">
      <formula>$L$45=#REF!</formula>
    </cfRule>
    <cfRule type="expression" dxfId="225" priority="1318">
      <formula>$L$45=$AO$49</formula>
    </cfRule>
  </conditionalFormatting>
  <conditionalFormatting sqref="J49:M50">
    <cfRule type="expression" dxfId="224" priority="1320">
      <formula>$L$48=$AP$49</formula>
    </cfRule>
    <cfRule type="expression" dxfId="223" priority="1321">
      <formula>$L$48=$AO$49</formula>
    </cfRule>
    <cfRule type="expression" dxfId="222" priority="1322">
      <formula>$L$48=#REF!</formula>
    </cfRule>
  </conditionalFormatting>
  <conditionalFormatting sqref="J12:U12">
    <cfRule type="expression" dxfId="221" priority="404">
      <formula>$C$1&gt;2</formula>
    </cfRule>
    <cfRule type="expression" dxfId="220" priority="403">
      <formula>$C$1=""</formula>
    </cfRule>
  </conditionalFormatting>
  <conditionalFormatting sqref="L13:U13">
    <cfRule type="expression" dxfId="219" priority="315">
      <formula>$J$13="有"</formula>
    </cfRule>
  </conditionalFormatting>
  <conditionalFormatting sqref="O37">
    <cfRule type="expression" dxfId="218" priority="1278">
      <formula>$L$35=#REF!</formula>
    </cfRule>
    <cfRule type="expression" dxfId="217" priority="1280">
      <formula>$L$35=$AP$36</formula>
    </cfRule>
    <cfRule type="expression" dxfId="216" priority="1279">
      <formula>$L$35=$AO$36</formula>
    </cfRule>
  </conditionalFormatting>
  <conditionalFormatting sqref="O40">
    <cfRule type="expression" dxfId="215" priority="1287">
      <formula>$L$38=#REF!</formula>
    </cfRule>
    <cfRule type="expression" dxfId="214" priority="1289">
      <formula>$L$38=$AP$36</formula>
    </cfRule>
    <cfRule type="expression" dxfId="213" priority="1288">
      <formula>$L$38=$AO$36</formula>
    </cfRule>
  </conditionalFormatting>
  <conditionalFormatting sqref="O47">
    <cfRule type="expression" dxfId="212" priority="1296">
      <formula>$L$45=#REF!</formula>
    </cfRule>
    <cfRule type="expression" dxfId="211" priority="1297">
      <formula>$L$45=$AO$36</formula>
    </cfRule>
    <cfRule type="expression" dxfId="210" priority="1298">
      <formula>$L$45=$AP$36</formula>
    </cfRule>
  </conditionalFormatting>
  <conditionalFormatting sqref="O50">
    <cfRule type="expression" dxfId="209" priority="1305">
      <formula>$L$48=#REF!</formula>
    </cfRule>
    <cfRule type="expression" dxfId="208" priority="1306">
      <formula>$L$48=$AO$36</formula>
    </cfRule>
    <cfRule type="expression" dxfId="207" priority="1307">
      <formula>$L$48=$AP$36</formula>
    </cfRule>
  </conditionalFormatting>
  <conditionalFormatting sqref="P36:S37">
    <cfRule type="expression" dxfId="206" priority="1271">
      <formula>$R$35=#REF!</formula>
    </cfRule>
    <cfRule type="expression" dxfId="205" priority="1270">
      <formula>$R$35=$AO$36</formula>
    </cfRule>
    <cfRule type="expression" dxfId="204" priority="1269">
      <formula>$R$35=$AP$36</formula>
    </cfRule>
  </conditionalFormatting>
  <conditionalFormatting sqref="P39:S40">
    <cfRule type="expression" dxfId="203" priority="1273">
      <formula>$R$38=$AO$36</formula>
    </cfRule>
    <cfRule type="expression" dxfId="202" priority="1272">
      <formula>$R$38=$AP$36</formula>
    </cfRule>
    <cfRule type="expression" dxfId="201" priority="1274">
      <formula>$R$38=#REF!</formula>
    </cfRule>
  </conditionalFormatting>
  <conditionalFormatting sqref="P46:S47">
    <cfRule type="expression" dxfId="200" priority="1323">
      <formula>$R$45=$AP$49</formula>
    </cfRule>
    <cfRule type="expression" dxfId="199" priority="1324">
      <formula>$R$45=$AO$49</formula>
    </cfRule>
    <cfRule type="expression" dxfId="198" priority="1325">
      <formula>$R$45=#REF!</formula>
    </cfRule>
  </conditionalFormatting>
  <conditionalFormatting sqref="P49:S50">
    <cfRule type="expression" dxfId="197" priority="1328">
      <formula>$R$48=#REF!</formula>
    </cfRule>
    <cfRule type="expression" dxfId="196" priority="1326">
      <formula>$R$48=$AP$49</formula>
    </cfRule>
    <cfRule type="expression" dxfId="195" priority="1327">
      <formula>$R$48=$AO$49</formula>
    </cfRule>
  </conditionalFormatting>
  <conditionalFormatting sqref="U37">
    <cfRule type="expression" dxfId="194" priority="1283">
      <formula>$R$35=$AP$36</formula>
    </cfRule>
    <cfRule type="expression" dxfId="193" priority="1282">
      <formula>$R$35=$AO$36</formula>
    </cfRule>
    <cfRule type="expression" dxfId="192" priority="1281">
      <formula>$R$35=#REF!</formula>
    </cfRule>
  </conditionalFormatting>
  <conditionalFormatting sqref="U40">
    <cfRule type="expression" dxfId="191" priority="1291">
      <formula>$R$38=$AO$36</formula>
    </cfRule>
    <cfRule type="expression" dxfId="190" priority="1292">
      <formula>$R$38=$AP$36</formula>
    </cfRule>
    <cfRule type="expression" dxfId="189" priority="1290">
      <formula>$R$38=#REF!</formula>
    </cfRule>
  </conditionalFormatting>
  <conditionalFormatting sqref="U47">
    <cfRule type="expression" dxfId="188" priority="1301">
      <formula>$R$45=$AP$36</formula>
    </cfRule>
    <cfRule type="expression" dxfId="187" priority="1299">
      <formula>$R$45=#REF!</formula>
    </cfRule>
    <cfRule type="expression" dxfId="186" priority="1300">
      <formula>$R$45=$AO$36</formula>
    </cfRule>
  </conditionalFormatting>
  <conditionalFormatting sqref="U50">
    <cfRule type="expression" dxfId="185" priority="1308">
      <formula>$R$48=#REF!</formula>
    </cfRule>
    <cfRule type="expression" dxfId="184" priority="1309">
      <formula>$R$48=$AO$36</formula>
    </cfRule>
    <cfRule type="expression" dxfId="183" priority="1310">
      <formula>$R$48=$AP$36</formula>
    </cfRule>
  </conditionalFormatting>
  <conditionalFormatting sqref="W31:X34">
    <cfRule type="expression" dxfId="182" priority="6">
      <formula>AND(($S$32+$S$34)&lt;10,($S$32+$S$34)&gt;0)</formula>
    </cfRule>
    <cfRule type="expression" dxfId="181" priority="8">
      <formula>AND(($G$32+$G$34)&lt;10,($G$32+$G$34)&gt;0)</formula>
    </cfRule>
    <cfRule type="expression" dxfId="180" priority="7">
      <formula>AND(($M$32+$M$34)&lt;10,($M$32+$M$34)&gt;0)</formula>
    </cfRule>
  </conditionalFormatting>
  <dataValidations count="9">
    <dataValidation type="list" allowBlank="1" showInputMessage="1" showErrorMessage="1" prompt="プルダウンで選択" sqref="J13:K13" xr:uid="{E292D375-E081-42A7-BBA7-9640DC6EBA82}">
      <formula1>$Z$13:$AB$13</formula1>
    </dataValidation>
    <dataValidation type="list" allowBlank="1" showInputMessage="1" sqref="D52:U52" xr:uid="{9DE435DD-7AF8-4829-BFD0-4B8F0C10E12A}">
      <formula1>$Z$35:$Z$38</formula1>
    </dataValidation>
    <dataValidation type="custom" allowBlank="1" showInputMessage="1" showErrorMessage="1" error="1セットあたりの最小人数は５人です。_x000a_" sqref="P49:P50 P36:P37 D39:D40 J39:J40 P39:P40 D46:D47 D49:D50 J46:J47 J49:J50 P46:P47 J36:J37 D36:D37" xr:uid="{53E14045-57F2-4EE8-84E4-786E27E30CC5}">
      <formula1>D36&gt;4</formula1>
    </dataValidation>
    <dataValidation type="custom" allowBlank="1" showInputMessage="1" showErrorMessage="1" error="1セットあたりの最小人数は５人です。" sqref="D59:D60 D62:D63 J59:J60 J62:J63 P62:P63 P59:P60" xr:uid="{FD0F042A-3A70-4010-94AE-0104C38E2AF8}">
      <formula1>D59&gt;4</formula1>
    </dataValidation>
    <dataValidation type="custom" allowBlank="1" showInputMessage="1" showErrorMessage="1" error="1食事あたり、10個から注文ができます" sqref="H19 N19 T19" xr:uid="{629E7FDD-D409-4ACC-A8E6-2BED8FF3B8E2}">
      <formula1>H19&gt;9</formula1>
    </dataValidation>
    <dataValidation type="list" allowBlank="1" showInputMessage="1" prompt="プルダウンで選択" sqref="R61:T61 R58:T58 L61:N61 L58:N58 F61:H61 F58:H58" xr:uid="{FAA0DC6C-3AFF-49E1-80B8-EB36A1260F85}">
      <formula1>$AE$64:$AF$64</formula1>
    </dataValidation>
    <dataValidation type="list" allowBlank="1" showInputMessage="1" showErrorMessage="1" prompt="プルダウンで選択" sqref="R38:T38 R35:T35 L38:N38 L35:N35 F38:H38 F35:H35" xr:uid="{20CE6351-7950-4AFF-BF58-C07986A4051A}">
      <formula1>$AD$36:$AP$36</formula1>
    </dataValidation>
    <dataValidation type="list" allowBlank="1" showInputMessage="1" showErrorMessage="1" prompt="プルダウンで選択" sqref="F45:H45 L45:N45 R45:T45 R48:T48 L48:N48 F48:H48" xr:uid="{91761DE9-D9C2-4B73-9FF7-8590890EC8A3}">
      <formula1>$AD$49:$AP$49</formula1>
    </dataValidation>
    <dataValidation type="list" allowBlank="1" showInputMessage="1" showErrorMessage="1" sqref="F31:H31 L31:N31 R31:T31 R33:T33 L33:N33 F33:H33" xr:uid="{F7DD459A-4C4F-4389-997B-08412DCD2B3F}">
      <formula1>$AC$31:$AC$35</formula1>
    </dataValidation>
  </dataValidations>
  <hyperlinks>
    <hyperlink ref="W10:X11" location="'【記入例】食事・教材注文書 '!A1" display="記入例" xr:uid="{2E71173A-98D8-41CA-AF72-8B6D24025752}"/>
    <hyperlink ref="W13:X14" location="目次!A1" display="目次へ" xr:uid="{D86D9924-53C9-44F2-AE9D-0979F76C827E}"/>
    <hyperlink ref="W74:X74" location="'（記入例）教材・特定活動注文書'!A1" display="記入例" xr:uid="{025B0805-CB88-4A4D-AEBB-44E2F4E9285B}"/>
  </hyperlinks>
  <printOptions horizontalCentered="1"/>
  <pageMargins left="0.19685039370078741" right="0.19685039370078741" top="0.19685039370078741" bottom="0.19685039370078741" header="0.31496062992125984" footer="0.31496062992125984"/>
  <pageSetup paperSize="9" scale="99" fitToHeight="2" orientation="portrait" r:id="rId1"/>
  <headerFooter alignWithMargins="0"/>
  <rowBreaks count="1" manualBreakCount="1">
    <brk id="52"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4</xdr:col>
                    <xdr:colOff>57150</xdr:colOff>
                    <xdr:row>18</xdr:row>
                    <xdr:rowOff>190500</xdr:rowOff>
                  </from>
                  <to>
                    <xdr:col>4</xdr:col>
                    <xdr:colOff>285750</xdr:colOff>
                    <xdr:row>20</xdr:row>
                    <xdr:rowOff>9525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5</xdr:col>
                    <xdr:colOff>57150</xdr:colOff>
                    <xdr:row>18</xdr:row>
                    <xdr:rowOff>200025</xdr:rowOff>
                  </from>
                  <to>
                    <xdr:col>5</xdr:col>
                    <xdr:colOff>285750</xdr:colOff>
                    <xdr:row>19</xdr:row>
                    <xdr:rowOff>171450</xdr:rowOff>
                  </to>
                </anchor>
              </controlPr>
            </control>
          </mc:Choice>
        </mc:AlternateContent>
        <mc:AlternateContent xmlns:mc="http://schemas.openxmlformats.org/markup-compatibility/2006">
          <mc:Choice Requires="x14">
            <control shapeId="35847" r:id="rId6" name="Check Box 7">
              <controlPr defaultSize="0" autoFill="0" autoLine="0" autoPict="0">
                <anchor moveWithCells="1">
                  <from>
                    <xdr:col>7</xdr:col>
                    <xdr:colOff>57150</xdr:colOff>
                    <xdr:row>18</xdr:row>
                    <xdr:rowOff>180975</xdr:rowOff>
                  </from>
                  <to>
                    <xdr:col>7</xdr:col>
                    <xdr:colOff>285750</xdr:colOff>
                    <xdr:row>20</xdr:row>
                    <xdr:rowOff>9525</xdr:rowOff>
                  </to>
                </anchor>
              </controlPr>
            </control>
          </mc:Choice>
        </mc:AlternateContent>
        <mc:AlternateContent xmlns:mc="http://schemas.openxmlformats.org/markup-compatibility/2006">
          <mc:Choice Requires="x14">
            <control shapeId="35848" r:id="rId7" name="Check Box 8">
              <controlPr defaultSize="0" autoFill="0" autoLine="0" autoPict="0">
                <anchor moveWithCells="1">
                  <from>
                    <xdr:col>8</xdr:col>
                    <xdr:colOff>57150</xdr:colOff>
                    <xdr:row>19</xdr:row>
                    <xdr:rowOff>9525</xdr:rowOff>
                  </from>
                  <to>
                    <xdr:col>8</xdr:col>
                    <xdr:colOff>285750</xdr:colOff>
                    <xdr:row>19</xdr:row>
                    <xdr:rowOff>171450</xdr:rowOff>
                  </to>
                </anchor>
              </controlPr>
            </control>
          </mc:Choice>
        </mc:AlternateContent>
        <mc:AlternateContent xmlns:mc="http://schemas.openxmlformats.org/markup-compatibility/2006">
          <mc:Choice Requires="x14">
            <control shapeId="35874" r:id="rId8" name="Check Box 34">
              <controlPr defaultSize="0" autoFill="0" autoLine="0" autoPict="0">
                <anchor moveWithCells="1">
                  <from>
                    <xdr:col>4</xdr:col>
                    <xdr:colOff>57150</xdr:colOff>
                    <xdr:row>20</xdr:row>
                    <xdr:rowOff>190500</xdr:rowOff>
                  </from>
                  <to>
                    <xdr:col>4</xdr:col>
                    <xdr:colOff>285750</xdr:colOff>
                    <xdr:row>22</xdr:row>
                    <xdr:rowOff>47625</xdr:rowOff>
                  </to>
                </anchor>
              </controlPr>
            </control>
          </mc:Choice>
        </mc:AlternateContent>
        <mc:AlternateContent xmlns:mc="http://schemas.openxmlformats.org/markup-compatibility/2006">
          <mc:Choice Requires="x14">
            <control shapeId="35875" r:id="rId9" name="Check Box 35">
              <controlPr defaultSize="0" autoFill="0" autoLine="0" autoPict="0">
                <anchor moveWithCells="1">
                  <from>
                    <xdr:col>5</xdr:col>
                    <xdr:colOff>57150</xdr:colOff>
                    <xdr:row>20</xdr:row>
                    <xdr:rowOff>190500</xdr:rowOff>
                  </from>
                  <to>
                    <xdr:col>5</xdr:col>
                    <xdr:colOff>285750</xdr:colOff>
                    <xdr:row>22</xdr:row>
                    <xdr:rowOff>47625</xdr:rowOff>
                  </to>
                </anchor>
              </controlPr>
            </control>
          </mc:Choice>
        </mc:AlternateContent>
        <mc:AlternateContent xmlns:mc="http://schemas.openxmlformats.org/markup-compatibility/2006">
          <mc:Choice Requires="x14">
            <control shapeId="35876" r:id="rId10" name="Check Box 36">
              <controlPr defaultSize="0" autoFill="0" autoLine="0" autoPict="0">
                <anchor moveWithCells="1">
                  <from>
                    <xdr:col>7</xdr:col>
                    <xdr:colOff>57150</xdr:colOff>
                    <xdr:row>20</xdr:row>
                    <xdr:rowOff>190500</xdr:rowOff>
                  </from>
                  <to>
                    <xdr:col>7</xdr:col>
                    <xdr:colOff>285750</xdr:colOff>
                    <xdr:row>22</xdr:row>
                    <xdr:rowOff>47625</xdr:rowOff>
                  </to>
                </anchor>
              </controlPr>
            </control>
          </mc:Choice>
        </mc:AlternateContent>
        <mc:AlternateContent xmlns:mc="http://schemas.openxmlformats.org/markup-compatibility/2006">
          <mc:Choice Requires="x14">
            <control shapeId="35877" r:id="rId11" name="Check Box 37">
              <controlPr defaultSize="0" autoFill="0" autoLine="0" autoPict="0">
                <anchor moveWithCells="1">
                  <from>
                    <xdr:col>8</xdr:col>
                    <xdr:colOff>57150</xdr:colOff>
                    <xdr:row>20</xdr:row>
                    <xdr:rowOff>200025</xdr:rowOff>
                  </from>
                  <to>
                    <xdr:col>8</xdr:col>
                    <xdr:colOff>285750</xdr:colOff>
                    <xdr:row>22</xdr:row>
                    <xdr:rowOff>19050</xdr:rowOff>
                  </to>
                </anchor>
              </controlPr>
            </control>
          </mc:Choice>
        </mc:AlternateContent>
        <mc:AlternateContent xmlns:mc="http://schemas.openxmlformats.org/markup-compatibility/2006">
          <mc:Choice Requires="x14">
            <control shapeId="35878" r:id="rId12" name="Check Box 38">
              <controlPr defaultSize="0" autoFill="0" autoLine="0" autoPict="0">
                <anchor moveWithCells="1">
                  <from>
                    <xdr:col>10</xdr:col>
                    <xdr:colOff>57150</xdr:colOff>
                    <xdr:row>18</xdr:row>
                    <xdr:rowOff>209550</xdr:rowOff>
                  </from>
                  <to>
                    <xdr:col>10</xdr:col>
                    <xdr:colOff>285750</xdr:colOff>
                    <xdr:row>20</xdr:row>
                    <xdr:rowOff>19050</xdr:rowOff>
                  </to>
                </anchor>
              </controlPr>
            </control>
          </mc:Choice>
        </mc:AlternateContent>
        <mc:AlternateContent xmlns:mc="http://schemas.openxmlformats.org/markup-compatibility/2006">
          <mc:Choice Requires="x14">
            <control shapeId="35879" r:id="rId13" name="Check Box 39">
              <controlPr defaultSize="0" autoFill="0" autoLine="0" autoPict="0">
                <anchor moveWithCells="1">
                  <from>
                    <xdr:col>11</xdr:col>
                    <xdr:colOff>57150</xdr:colOff>
                    <xdr:row>18</xdr:row>
                    <xdr:rowOff>180975</xdr:rowOff>
                  </from>
                  <to>
                    <xdr:col>11</xdr:col>
                    <xdr:colOff>285750</xdr:colOff>
                    <xdr:row>20</xdr:row>
                    <xdr:rowOff>38100</xdr:rowOff>
                  </to>
                </anchor>
              </controlPr>
            </control>
          </mc:Choice>
        </mc:AlternateContent>
        <mc:AlternateContent xmlns:mc="http://schemas.openxmlformats.org/markup-compatibility/2006">
          <mc:Choice Requires="x14">
            <control shapeId="35880" r:id="rId14" name="Check Box 40">
              <controlPr defaultSize="0" autoFill="0" autoLine="0" autoPict="0">
                <anchor moveWithCells="1">
                  <from>
                    <xdr:col>13</xdr:col>
                    <xdr:colOff>57150</xdr:colOff>
                    <xdr:row>18</xdr:row>
                    <xdr:rowOff>190500</xdr:rowOff>
                  </from>
                  <to>
                    <xdr:col>13</xdr:col>
                    <xdr:colOff>285750</xdr:colOff>
                    <xdr:row>20</xdr:row>
                    <xdr:rowOff>19050</xdr:rowOff>
                  </to>
                </anchor>
              </controlPr>
            </control>
          </mc:Choice>
        </mc:AlternateContent>
        <mc:AlternateContent xmlns:mc="http://schemas.openxmlformats.org/markup-compatibility/2006">
          <mc:Choice Requires="x14">
            <control shapeId="35881" r:id="rId15" name="Check Box 41">
              <controlPr defaultSize="0" autoFill="0" autoLine="0" autoPict="0">
                <anchor moveWithCells="1">
                  <from>
                    <xdr:col>14</xdr:col>
                    <xdr:colOff>57150</xdr:colOff>
                    <xdr:row>19</xdr:row>
                    <xdr:rowOff>9525</xdr:rowOff>
                  </from>
                  <to>
                    <xdr:col>14</xdr:col>
                    <xdr:colOff>295275</xdr:colOff>
                    <xdr:row>20</xdr:row>
                    <xdr:rowOff>19050</xdr:rowOff>
                  </to>
                </anchor>
              </controlPr>
            </control>
          </mc:Choice>
        </mc:AlternateContent>
        <mc:AlternateContent xmlns:mc="http://schemas.openxmlformats.org/markup-compatibility/2006">
          <mc:Choice Requires="x14">
            <control shapeId="35882" r:id="rId16" name="Check Box 42">
              <controlPr defaultSize="0" autoFill="0" autoLine="0" autoPict="0">
                <anchor moveWithCells="1">
                  <from>
                    <xdr:col>10</xdr:col>
                    <xdr:colOff>57150</xdr:colOff>
                    <xdr:row>20</xdr:row>
                    <xdr:rowOff>190500</xdr:rowOff>
                  </from>
                  <to>
                    <xdr:col>10</xdr:col>
                    <xdr:colOff>285750</xdr:colOff>
                    <xdr:row>22</xdr:row>
                    <xdr:rowOff>47625</xdr:rowOff>
                  </to>
                </anchor>
              </controlPr>
            </control>
          </mc:Choice>
        </mc:AlternateContent>
        <mc:AlternateContent xmlns:mc="http://schemas.openxmlformats.org/markup-compatibility/2006">
          <mc:Choice Requires="x14">
            <control shapeId="35883" r:id="rId17" name="Check Box 43">
              <controlPr defaultSize="0" autoFill="0" autoLine="0" autoPict="0">
                <anchor moveWithCells="1">
                  <from>
                    <xdr:col>11</xdr:col>
                    <xdr:colOff>57150</xdr:colOff>
                    <xdr:row>20</xdr:row>
                    <xdr:rowOff>171450</xdr:rowOff>
                  </from>
                  <to>
                    <xdr:col>11</xdr:col>
                    <xdr:colOff>285750</xdr:colOff>
                    <xdr:row>22</xdr:row>
                    <xdr:rowOff>28575</xdr:rowOff>
                  </to>
                </anchor>
              </controlPr>
            </control>
          </mc:Choice>
        </mc:AlternateContent>
        <mc:AlternateContent xmlns:mc="http://schemas.openxmlformats.org/markup-compatibility/2006">
          <mc:Choice Requires="x14">
            <control shapeId="35884" r:id="rId18" name="Check Box 44">
              <controlPr defaultSize="0" autoFill="0" autoLine="0" autoPict="0">
                <anchor moveWithCells="1">
                  <from>
                    <xdr:col>13</xdr:col>
                    <xdr:colOff>57150</xdr:colOff>
                    <xdr:row>20</xdr:row>
                    <xdr:rowOff>171450</xdr:rowOff>
                  </from>
                  <to>
                    <xdr:col>13</xdr:col>
                    <xdr:colOff>285750</xdr:colOff>
                    <xdr:row>22</xdr:row>
                    <xdr:rowOff>19050</xdr:rowOff>
                  </to>
                </anchor>
              </controlPr>
            </control>
          </mc:Choice>
        </mc:AlternateContent>
        <mc:AlternateContent xmlns:mc="http://schemas.openxmlformats.org/markup-compatibility/2006">
          <mc:Choice Requires="x14">
            <control shapeId="35885" r:id="rId19" name="Check Box 45">
              <controlPr defaultSize="0" autoFill="0" autoLine="0" autoPict="0">
                <anchor moveWithCells="1">
                  <from>
                    <xdr:col>14</xdr:col>
                    <xdr:colOff>57150</xdr:colOff>
                    <xdr:row>20</xdr:row>
                    <xdr:rowOff>190500</xdr:rowOff>
                  </from>
                  <to>
                    <xdr:col>14</xdr:col>
                    <xdr:colOff>285750</xdr:colOff>
                    <xdr:row>22</xdr:row>
                    <xdr:rowOff>9525</xdr:rowOff>
                  </to>
                </anchor>
              </controlPr>
            </control>
          </mc:Choice>
        </mc:AlternateContent>
        <mc:AlternateContent xmlns:mc="http://schemas.openxmlformats.org/markup-compatibility/2006">
          <mc:Choice Requires="x14">
            <control shapeId="35886" r:id="rId20" name="Check Box 46">
              <controlPr defaultSize="0" autoFill="0" autoLine="0" autoPict="0">
                <anchor moveWithCells="1">
                  <from>
                    <xdr:col>16</xdr:col>
                    <xdr:colOff>57150</xdr:colOff>
                    <xdr:row>18</xdr:row>
                    <xdr:rowOff>209550</xdr:rowOff>
                  </from>
                  <to>
                    <xdr:col>16</xdr:col>
                    <xdr:colOff>285750</xdr:colOff>
                    <xdr:row>20</xdr:row>
                    <xdr:rowOff>19050</xdr:rowOff>
                  </to>
                </anchor>
              </controlPr>
            </control>
          </mc:Choice>
        </mc:AlternateContent>
        <mc:AlternateContent xmlns:mc="http://schemas.openxmlformats.org/markup-compatibility/2006">
          <mc:Choice Requires="x14">
            <control shapeId="35887" r:id="rId21" name="Check Box 47">
              <controlPr defaultSize="0" autoFill="0" autoLine="0" autoPict="0">
                <anchor moveWithCells="1">
                  <from>
                    <xdr:col>17</xdr:col>
                    <xdr:colOff>57150</xdr:colOff>
                    <xdr:row>18</xdr:row>
                    <xdr:rowOff>180975</xdr:rowOff>
                  </from>
                  <to>
                    <xdr:col>17</xdr:col>
                    <xdr:colOff>285750</xdr:colOff>
                    <xdr:row>20</xdr:row>
                    <xdr:rowOff>38100</xdr:rowOff>
                  </to>
                </anchor>
              </controlPr>
            </control>
          </mc:Choice>
        </mc:AlternateContent>
        <mc:AlternateContent xmlns:mc="http://schemas.openxmlformats.org/markup-compatibility/2006">
          <mc:Choice Requires="x14">
            <control shapeId="35888" r:id="rId22" name="Check Box 48">
              <controlPr defaultSize="0" autoFill="0" autoLine="0" autoPict="0">
                <anchor moveWithCells="1">
                  <from>
                    <xdr:col>19</xdr:col>
                    <xdr:colOff>57150</xdr:colOff>
                    <xdr:row>18</xdr:row>
                    <xdr:rowOff>190500</xdr:rowOff>
                  </from>
                  <to>
                    <xdr:col>19</xdr:col>
                    <xdr:colOff>285750</xdr:colOff>
                    <xdr:row>20</xdr:row>
                    <xdr:rowOff>19050</xdr:rowOff>
                  </to>
                </anchor>
              </controlPr>
            </control>
          </mc:Choice>
        </mc:AlternateContent>
        <mc:AlternateContent xmlns:mc="http://schemas.openxmlformats.org/markup-compatibility/2006">
          <mc:Choice Requires="x14">
            <control shapeId="35889" r:id="rId23" name="Check Box 49">
              <controlPr defaultSize="0" autoFill="0" autoLine="0" autoPict="0">
                <anchor moveWithCells="1">
                  <from>
                    <xdr:col>20</xdr:col>
                    <xdr:colOff>57150</xdr:colOff>
                    <xdr:row>19</xdr:row>
                    <xdr:rowOff>9525</xdr:rowOff>
                  </from>
                  <to>
                    <xdr:col>20</xdr:col>
                    <xdr:colOff>285750</xdr:colOff>
                    <xdr:row>20</xdr:row>
                    <xdr:rowOff>9525</xdr:rowOff>
                  </to>
                </anchor>
              </controlPr>
            </control>
          </mc:Choice>
        </mc:AlternateContent>
        <mc:AlternateContent xmlns:mc="http://schemas.openxmlformats.org/markup-compatibility/2006">
          <mc:Choice Requires="x14">
            <control shapeId="35890" r:id="rId24" name="Check Box 50">
              <controlPr defaultSize="0" autoFill="0" autoLine="0" autoPict="0">
                <anchor moveWithCells="1">
                  <from>
                    <xdr:col>16</xdr:col>
                    <xdr:colOff>57150</xdr:colOff>
                    <xdr:row>20</xdr:row>
                    <xdr:rowOff>190500</xdr:rowOff>
                  </from>
                  <to>
                    <xdr:col>16</xdr:col>
                    <xdr:colOff>285750</xdr:colOff>
                    <xdr:row>22</xdr:row>
                    <xdr:rowOff>47625</xdr:rowOff>
                  </to>
                </anchor>
              </controlPr>
            </control>
          </mc:Choice>
        </mc:AlternateContent>
        <mc:AlternateContent xmlns:mc="http://schemas.openxmlformats.org/markup-compatibility/2006">
          <mc:Choice Requires="x14">
            <control shapeId="35891" r:id="rId25" name="Check Box 51">
              <controlPr defaultSize="0" autoFill="0" autoLine="0" autoPict="0">
                <anchor moveWithCells="1">
                  <from>
                    <xdr:col>17</xdr:col>
                    <xdr:colOff>57150</xdr:colOff>
                    <xdr:row>20</xdr:row>
                    <xdr:rowOff>171450</xdr:rowOff>
                  </from>
                  <to>
                    <xdr:col>17</xdr:col>
                    <xdr:colOff>285750</xdr:colOff>
                    <xdr:row>22</xdr:row>
                    <xdr:rowOff>28575</xdr:rowOff>
                  </to>
                </anchor>
              </controlPr>
            </control>
          </mc:Choice>
        </mc:AlternateContent>
        <mc:AlternateContent xmlns:mc="http://schemas.openxmlformats.org/markup-compatibility/2006">
          <mc:Choice Requires="x14">
            <control shapeId="35892" r:id="rId26" name="Check Box 52">
              <controlPr defaultSize="0" autoFill="0" autoLine="0" autoPict="0">
                <anchor moveWithCells="1">
                  <from>
                    <xdr:col>19</xdr:col>
                    <xdr:colOff>57150</xdr:colOff>
                    <xdr:row>20</xdr:row>
                    <xdr:rowOff>171450</xdr:rowOff>
                  </from>
                  <to>
                    <xdr:col>19</xdr:col>
                    <xdr:colOff>285750</xdr:colOff>
                    <xdr:row>22</xdr:row>
                    <xdr:rowOff>19050</xdr:rowOff>
                  </to>
                </anchor>
              </controlPr>
            </control>
          </mc:Choice>
        </mc:AlternateContent>
        <mc:AlternateContent xmlns:mc="http://schemas.openxmlformats.org/markup-compatibility/2006">
          <mc:Choice Requires="x14">
            <control shapeId="35893" r:id="rId27" name="Check Box 53">
              <controlPr defaultSize="0" autoFill="0" autoLine="0" autoPict="0">
                <anchor moveWithCells="1">
                  <from>
                    <xdr:col>20</xdr:col>
                    <xdr:colOff>57150</xdr:colOff>
                    <xdr:row>20</xdr:row>
                    <xdr:rowOff>190500</xdr:rowOff>
                  </from>
                  <to>
                    <xdr:col>20</xdr:col>
                    <xdr:colOff>285750</xdr:colOff>
                    <xdr:row>22</xdr:row>
                    <xdr:rowOff>9525</xdr:rowOff>
                  </to>
                </anchor>
              </controlPr>
            </control>
          </mc:Choice>
        </mc:AlternateContent>
        <mc:AlternateContent xmlns:mc="http://schemas.openxmlformats.org/markup-compatibility/2006">
          <mc:Choice Requires="x14">
            <control shapeId="35896" r:id="rId28" name="Check Box 56">
              <controlPr defaultSize="0" autoFill="0" autoLine="0" autoPict="0">
                <anchor moveWithCells="1">
                  <from>
                    <xdr:col>3</xdr:col>
                    <xdr:colOff>57150</xdr:colOff>
                    <xdr:row>24</xdr:row>
                    <xdr:rowOff>171450</xdr:rowOff>
                  </from>
                  <to>
                    <xdr:col>4</xdr:col>
                    <xdr:colOff>19050</xdr:colOff>
                    <xdr:row>26</xdr:row>
                    <xdr:rowOff>9525</xdr:rowOff>
                  </to>
                </anchor>
              </controlPr>
            </control>
          </mc:Choice>
        </mc:AlternateContent>
        <mc:AlternateContent xmlns:mc="http://schemas.openxmlformats.org/markup-compatibility/2006">
          <mc:Choice Requires="x14">
            <control shapeId="35897" r:id="rId29" name="Check Box 57">
              <controlPr defaultSize="0" autoFill="0" autoLine="0" autoPict="0">
                <anchor moveWithCells="1">
                  <from>
                    <xdr:col>9</xdr:col>
                    <xdr:colOff>57150</xdr:colOff>
                    <xdr:row>25</xdr:row>
                    <xdr:rowOff>0</xdr:rowOff>
                  </from>
                  <to>
                    <xdr:col>10</xdr:col>
                    <xdr:colOff>19050</xdr:colOff>
                    <xdr:row>26</xdr:row>
                    <xdr:rowOff>0</xdr:rowOff>
                  </to>
                </anchor>
              </controlPr>
            </control>
          </mc:Choice>
        </mc:AlternateContent>
        <mc:AlternateContent xmlns:mc="http://schemas.openxmlformats.org/markup-compatibility/2006">
          <mc:Choice Requires="x14">
            <control shapeId="35898" r:id="rId30" name="Check Box 58">
              <controlPr defaultSize="0" autoFill="0" autoLine="0" autoPict="0">
                <anchor moveWithCells="1">
                  <from>
                    <xdr:col>15</xdr:col>
                    <xdr:colOff>57150</xdr:colOff>
                    <xdr:row>25</xdr:row>
                    <xdr:rowOff>0</xdr:rowOff>
                  </from>
                  <to>
                    <xdr:col>16</xdr:col>
                    <xdr:colOff>19050</xdr:colOff>
                    <xdr:row>26</xdr:row>
                    <xdr:rowOff>9525</xdr:rowOff>
                  </to>
                </anchor>
              </controlPr>
            </control>
          </mc:Choice>
        </mc:AlternateContent>
        <mc:AlternateContent xmlns:mc="http://schemas.openxmlformats.org/markup-compatibility/2006">
          <mc:Choice Requires="x14">
            <control shapeId="35900" r:id="rId31" name="Check Box 60">
              <controlPr defaultSize="0" autoFill="0" autoLine="0" autoPict="0">
                <anchor moveWithCells="1">
                  <from>
                    <xdr:col>3</xdr:col>
                    <xdr:colOff>57150</xdr:colOff>
                    <xdr:row>50</xdr:row>
                    <xdr:rowOff>9525</xdr:rowOff>
                  </from>
                  <to>
                    <xdr:col>4</xdr:col>
                    <xdr:colOff>19050</xdr:colOff>
                    <xdr:row>51</xdr:row>
                    <xdr:rowOff>0</xdr:rowOff>
                  </to>
                </anchor>
              </controlPr>
            </control>
          </mc:Choice>
        </mc:AlternateContent>
        <mc:AlternateContent xmlns:mc="http://schemas.openxmlformats.org/markup-compatibility/2006">
          <mc:Choice Requires="x14">
            <control shapeId="35901" r:id="rId32" name="Check Box 61">
              <controlPr defaultSize="0" autoFill="0" autoLine="0" autoPict="0">
                <anchor moveWithCells="1">
                  <from>
                    <xdr:col>9</xdr:col>
                    <xdr:colOff>57150</xdr:colOff>
                    <xdr:row>50</xdr:row>
                    <xdr:rowOff>9525</xdr:rowOff>
                  </from>
                  <to>
                    <xdr:col>10</xdr:col>
                    <xdr:colOff>19050</xdr:colOff>
                    <xdr:row>51</xdr:row>
                    <xdr:rowOff>9525</xdr:rowOff>
                  </to>
                </anchor>
              </controlPr>
            </control>
          </mc:Choice>
        </mc:AlternateContent>
        <mc:AlternateContent xmlns:mc="http://schemas.openxmlformats.org/markup-compatibility/2006">
          <mc:Choice Requires="x14">
            <control shapeId="35902" r:id="rId33" name="Check Box 62">
              <controlPr defaultSize="0" autoFill="0" autoLine="0" autoPict="0">
                <anchor moveWithCells="1">
                  <from>
                    <xdr:col>15</xdr:col>
                    <xdr:colOff>57150</xdr:colOff>
                    <xdr:row>50</xdr:row>
                    <xdr:rowOff>9525</xdr:rowOff>
                  </from>
                  <to>
                    <xdr:col>16</xdr:col>
                    <xdr:colOff>19050</xdr:colOff>
                    <xdr:row>51</xdr:row>
                    <xdr:rowOff>0</xdr:rowOff>
                  </to>
                </anchor>
              </controlPr>
            </control>
          </mc:Choice>
        </mc:AlternateContent>
        <mc:AlternateContent xmlns:mc="http://schemas.openxmlformats.org/markup-compatibility/2006">
          <mc:Choice Requires="x14">
            <control shapeId="35903" r:id="rId34" name="Check Box 63">
              <controlPr defaultSize="0" autoFill="0" autoLine="0" autoPict="0">
                <anchor moveWithCells="1">
                  <from>
                    <xdr:col>19</xdr:col>
                    <xdr:colOff>219075</xdr:colOff>
                    <xdr:row>66</xdr:row>
                    <xdr:rowOff>28575</xdr:rowOff>
                  </from>
                  <to>
                    <xdr:col>20</xdr:col>
                    <xdr:colOff>152400</xdr:colOff>
                    <xdr:row>66</xdr:row>
                    <xdr:rowOff>171450</xdr:rowOff>
                  </to>
                </anchor>
              </controlPr>
            </control>
          </mc:Choice>
        </mc:AlternateContent>
        <mc:AlternateContent xmlns:mc="http://schemas.openxmlformats.org/markup-compatibility/2006">
          <mc:Choice Requires="x14">
            <control shapeId="35904" r:id="rId35" name="Check Box 64">
              <controlPr defaultSize="0" autoFill="0" autoLine="0" autoPict="0">
                <anchor moveWithCells="1">
                  <from>
                    <xdr:col>19</xdr:col>
                    <xdr:colOff>219075</xdr:colOff>
                    <xdr:row>66</xdr:row>
                    <xdr:rowOff>228600</xdr:rowOff>
                  </from>
                  <to>
                    <xdr:col>20</xdr:col>
                    <xdr:colOff>114300</xdr:colOff>
                    <xdr:row>67</xdr:row>
                    <xdr:rowOff>209550</xdr:rowOff>
                  </to>
                </anchor>
              </controlPr>
            </control>
          </mc:Choice>
        </mc:AlternateContent>
        <mc:AlternateContent xmlns:mc="http://schemas.openxmlformats.org/markup-compatibility/2006">
          <mc:Choice Requires="x14">
            <control shapeId="35905" r:id="rId36" name="Check Box 65">
              <controlPr defaultSize="0" autoFill="0" autoLine="0" autoPict="0">
                <anchor moveWithCells="1">
                  <from>
                    <xdr:col>19</xdr:col>
                    <xdr:colOff>219075</xdr:colOff>
                    <xdr:row>68</xdr:row>
                    <xdr:rowOff>219075</xdr:rowOff>
                  </from>
                  <to>
                    <xdr:col>20</xdr:col>
                    <xdr:colOff>123825</xdr:colOff>
                    <xdr:row>69</xdr:row>
                    <xdr:rowOff>209550</xdr:rowOff>
                  </to>
                </anchor>
              </controlPr>
            </control>
          </mc:Choice>
        </mc:AlternateContent>
        <mc:AlternateContent xmlns:mc="http://schemas.openxmlformats.org/markup-compatibility/2006">
          <mc:Choice Requires="x14">
            <control shapeId="35906" r:id="rId37" name="Check Box 66">
              <controlPr defaultSize="0" autoFill="0" autoLine="0" autoPict="0">
                <anchor moveWithCells="1">
                  <from>
                    <xdr:col>19</xdr:col>
                    <xdr:colOff>219075</xdr:colOff>
                    <xdr:row>67</xdr:row>
                    <xdr:rowOff>219075</xdr:rowOff>
                  </from>
                  <to>
                    <xdr:col>20</xdr:col>
                    <xdr:colOff>114300</xdr:colOff>
                    <xdr:row>68</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DDDDF-E575-4353-AA53-39EE8022C5CA}">
  <sheetPr codeName="Sheet8">
    <tabColor theme="9"/>
  </sheetPr>
  <dimension ref="A1:BR100"/>
  <sheetViews>
    <sheetView showZeros="0" view="pageBreakPreview" topLeftCell="A22" zoomScale="120" zoomScaleNormal="100" zoomScaleSheetLayoutView="120" workbookViewId="0">
      <selection activeCell="AW40" sqref="AW40"/>
    </sheetView>
  </sheetViews>
  <sheetFormatPr defaultColWidth="9" defaultRowHeight="15" x14ac:dyDescent="0.15"/>
  <cols>
    <col min="1" max="1" width="2.625" style="85" customWidth="1"/>
    <col min="2" max="2" width="6.5" style="85" customWidth="1"/>
    <col min="3" max="3" width="5.25" style="85" customWidth="1"/>
    <col min="4" max="21" width="4.75" style="85" customWidth="1"/>
    <col min="22" max="22" width="2.5" style="85" customWidth="1"/>
    <col min="23" max="24" width="9" style="85" customWidth="1"/>
    <col min="25" max="25" width="3.625" style="85" bestFit="1" customWidth="1"/>
    <col min="26" max="26" width="44.875" style="85" hidden="1" customWidth="1"/>
    <col min="27" max="28" width="7.5" style="85" hidden="1" customWidth="1"/>
    <col min="29" max="29" width="11.25" style="85" hidden="1" customWidth="1"/>
    <col min="30" max="31" width="9.25" style="85" hidden="1" customWidth="1"/>
    <col min="32" max="33" width="14.875" style="85" hidden="1" customWidth="1"/>
    <col min="34" max="35" width="17.125" style="85" hidden="1" customWidth="1"/>
    <col min="36" max="37" width="11.25" style="85" hidden="1" customWidth="1"/>
    <col min="38" max="38" width="9.25" style="85" hidden="1" customWidth="1"/>
    <col min="39" max="40" width="15.625" style="85" hidden="1" customWidth="1"/>
    <col min="41" max="42" width="15.375" style="85" hidden="1" customWidth="1"/>
    <col min="43" max="43" width="15.625" style="85" hidden="1" customWidth="1"/>
    <col min="44" max="45" width="15.375" style="85" hidden="1" customWidth="1"/>
    <col min="46" max="46" width="2.5" style="85" customWidth="1"/>
    <col min="47" max="47" width="4.125" style="85" customWidth="1"/>
    <col min="48" max="48" width="3.75" style="85" customWidth="1"/>
    <col min="49" max="67" width="9" style="85" customWidth="1"/>
    <col min="68" max="16384" width="9" style="85"/>
  </cols>
  <sheetData>
    <row r="1" spans="1:56" ht="13.9" hidden="1" customHeight="1" x14ac:dyDescent="0.15">
      <c r="A1" s="82" t="e">
        <f>DATE(D7,G7,I7)</f>
        <v>#NUM!</v>
      </c>
      <c r="B1" s="82" t="e">
        <f>DATE(D7,G8,I8)</f>
        <v>#NUM!</v>
      </c>
      <c r="C1" s="83" t="e">
        <f>B1-A1</f>
        <v>#NUM!</v>
      </c>
      <c r="D1" s="84"/>
      <c r="E1" s="84"/>
      <c r="F1" s="84"/>
      <c r="G1" s="84"/>
      <c r="H1" s="84"/>
      <c r="I1" s="84"/>
      <c r="J1" s="84"/>
      <c r="K1" s="84"/>
      <c r="L1" s="84"/>
      <c r="M1" s="84"/>
      <c r="N1" s="84"/>
      <c r="O1" s="84"/>
      <c r="P1" s="84"/>
      <c r="Q1" s="84"/>
      <c r="R1" s="84"/>
      <c r="S1" s="84"/>
      <c r="T1" s="84"/>
      <c r="U1" s="84"/>
    </row>
    <row r="2" spans="1:56" ht="13.9" customHeight="1" x14ac:dyDescent="0.15">
      <c r="A2" s="1442" t="s">
        <v>60</v>
      </c>
      <c r="B2" s="1442"/>
      <c r="C2" s="1442"/>
      <c r="D2" s="1442"/>
      <c r="E2" s="1442"/>
      <c r="F2" s="1442"/>
      <c r="G2" s="1442"/>
      <c r="H2" s="1442"/>
      <c r="I2" s="1442"/>
      <c r="J2" s="1442"/>
      <c r="K2" s="1442"/>
      <c r="L2" s="1442"/>
      <c r="M2" s="1442"/>
      <c r="N2" s="1442"/>
      <c r="O2" s="1442"/>
      <c r="P2" s="1442"/>
      <c r="Q2" s="1442"/>
      <c r="R2" s="1442"/>
      <c r="S2" s="1442"/>
      <c r="T2" s="1442"/>
      <c r="U2" s="1442"/>
    </row>
    <row r="3" spans="1:56" ht="24.75" thickBot="1" x14ac:dyDescent="0.2">
      <c r="B3" s="1325" t="s">
        <v>686</v>
      </c>
      <c r="C3" s="1325"/>
      <c r="D3" s="1325"/>
      <c r="E3" s="1325"/>
      <c r="F3" s="1325"/>
      <c r="G3" s="1325"/>
      <c r="H3" s="1325"/>
      <c r="I3" s="1325"/>
      <c r="J3" s="1325"/>
      <c r="K3" s="1325"/>
      <c r="L3" s="1325"/>
      <c r="M3" s="1325"/>
      <c r="N3" s="1325"/>
      <c r="O3" s="1325"/>
      <c r="P3" s="1325"/>
      <c r="Q3" s="1325"/>
      <c r="R3" s="1325"/>
      <c r="S3" s="1325"/>
      <c r="T3" s="1325"/>
      <c r="U3" s="1325"/>
    </row>
    <row r="4" spans="1:56" x14ac:dyDescent="0.25">
      <c r="A4" s="1326" t="s">
        <v>57</v>
      </c>
      <c r="B4" s="1327"/>
      <c r="C4" s="1328"/>
      <c r="D4" s="557" t="s">
        <v>44</v>
      </c>
      <c r="E4" s="558"/>
      <c r="F4" s="86" t="s">
        <v>0</v>
      </c>
      <c r="G4" s="87"/>
      <c r="H4" s="86" t="s">
        <v>1</v>
      </c>
      <c r="I4" s="88"/>
      <c r="J4" s="89" t="s">
        <v>2</v>
      </c>
      <c r="K4" s="90"/>
      <c r="L4" s="294"/>
      <c r="M4" s="294"/>
      <c r="N4" s="295"/>
      <c r="O4" s="91"/>
      <c r="P4" s="296"/>
      <c r="Q4" s="296"/>
      <c r="R4" s="296"/>
      <c r="S4" s="296"/>
      <c r="T4" s="296"/>
      <c r="U4" s="296"/>
    </row>
    <row r="5" spans="1:56" ht="16.899999999999999" customHeight="1" x14ac:dyDescent="0.15">
      <c r="A5" s="1331" t="s">
        <v>3</v>
      </c>
      <c r="B5" s="1332"/>
      <c r="C5" s="1333"/>
      <c r="D5" s="1343">
        <f>【2ヵ月前】活動ﾌﾟﾛｸﾞﾗﾑ!E4</f>
        <v>0</v>
      </c>
      <c r="E5" s="1344"/>
      <c r="F5" s="1344"/>
      <c r="G5" s="1344"/>
      <c r="H5" s="1344"/>
      <c r="I5" s="1344"/>
      <c r="J5" s="1345"/>
      <c r="K5" s="91"/>
      <c r="L5" s="91"/>
      <c r="M5" s="91"/>
      <c r="N5" s="91"/>
      <c r="O5" s="91"/>
      <c r="P5" s="91"/>
      <c r="Q5" s="91"/>
      <c r="R5" s="91"/>
      <c r="S5" s="91"/>
      <c r="T5" s="91"/>
      <c r="U5" s="91"/>
    </row>
    <row r="6" spans="1:56" ht="16.899999999999999" customHeight="1" x14ac:dyDescent="0.2">
      <c r="A6" s="1334" t="s">
        <v>58</v>
      </c>
      <c r="B6" s="1335"/>
      <c r="C6" s="1336"/>
      <c r="D6" s="1346">
        <f>【2ヵ月前】活動ﾌﾟﾛｸﾞﾗﾑ!F10</f>
        <v>0</v>
      </c>
      <c r="E6" s="1347"/>
      <c r="F6" s="1347"/>
      <c r="G6" s="1347"/>
      <c r="H6" s="1347"/>
      <c r="I6" s="1347"/>
      <c r="J6" s="1348"/>
      <c r="K6" s="92"/>
      <c r="L6" s="297"/>
      <c r="M6" s="297"/>
      <c r="N6" s="297"/>
      <c r="O6" s="297"/>
      <c r="P6" s="229"/>
      <c r="Q6" s="297"/>
      <c r="R6" s="297"/>
      <c r="S6" s="297"/>
      <c r="T6" s="297"/>
      <c r="U6" s="229"/>
      <c r="BD6" s="255"/>
    </row>
    <row r="7" spans="1:56" ht="16.899999999999999" customHeight="1" x14ac:dyDescent="0.2">
      <c r="A7" s="1349" t="s">
        <v>427</v>
      </c>
      <c r="B7" s="1350"/>
      <c r="C7" s="1351"/>
      <c r="D7" s="1355"/>
      <c r="E7" s="1356"/>
      <c r="F7" s="1356"/>
      <c r="G7" s="1356"/>
      <c r="H7" s="1356"/>
      <c r="I7" s="1356"/>
      <c r="J7" s="1357"/>
      <c r="K7" s="92"/>
      <c r="L7" s="297"/>
      <c r="M7" s="297"/>
      <c r="N7" s="297"/>
      <c r="O7" s="297"/>
      <c r="P7" s="229"/>
      <c r="Q7" s="297"/>
      <c r="R7" s="297"/>
      <c r="S7" s="297"/>
      <c r="T7" s="297"/>
      <c r="U7" s="229"/>
      <c r="BD7" s="255"/>
    </row>
    <row r="8" spans="1:56" ht="36.75" customHeight="1" x14ac:dyDescent="0.2">
      <c r="A8" s="1352"/>
      <c r="B8" s="1353"/>
      <c r="C8" s="1354"/>
      <c r="D8" s="1358" t="s">
        <v>814</v>
      </c>
      <c r="E8" s="1359"/>
      <c r="F8" s="1359"/>
      <c r="G8" s="1359"/>
      <c r="H8" s="1359"/>
      <c r="I8" s="1359"/>
      <c r="J8" s="1360"/>
      <c r="K8" s="92"/>
      <c r="L8" s="297"/>
      <c r="M8" s="297"/>
      <c r="N8" s="297"/>
      <c r="O8" s="297"/>
      <c r="P8" s="229"/>
      <c r="Q8" s="297"/>
      <c r="R8" s="297"/>
      <c r="S8" s="297"/>
      <c r="T8" s="297"/>
      <c r="U8" s="229"/>
      <c r="BD8" s="255"/>
    </row>
    <row r="9" spans="1:56" ht="16.899999999999999" customHeight="1" x14ac:dyDescent="0.2">
      <c r="A9" s="1337" t="s">
        <v>62</v>
      </c>
      <c r="B9" s="1338"/>
      <c r="C9" s="1339"/>
      <c r="D9" s="590" t="s">
        <v>44</v>
      </c>
      <c r="E9" s="591">
        <f>【2ヵ月前】活動ﾌﾟﾛｸﾞﾗﾑ!F6</f>
        <v>0</v>
      </c>
      <c r="F9" s="592" t="s">
        <v>0</v>
      </c>
      <c r="G9" s="593">
        <f>【2ヵ月前】活動ﾌﾟﾛｸﾞﾗﾑ!I6</f>
        <v>0</v>
      </c>
      <c r="H9" s="592" t="s">
        <v>1</v>
      </c>
      <c r="I9" s="593">
        <f>【2ヵ月前】活動ﾌﾟﾛｸﾞﾗﾑ!L6</f>
        <v>0</v>
      </c>
      <c r="J9" s="594" t="s">
        <v>2</v>
      </c>
      <c r="K9" s="92"/>
      <c r="L9" s="297"/>
      <c r="M9" s="297"/>
      <c r="N9" s="297"/>
      <c r="O9" s="297"/>
      <c r="P9" s="229"/>
      <c r="Q9" s="297"/>
      <c r="R9" s="297"/>
      <c r="S9" s="297"/>
      <c r="T9" s="297"/>
      <c r="U9" s="229"/>
    </row>
    <row r="10" spans="1:56" ht="15" customHeight="1" thickBot="1" x14ac:dyDescent="0.2">
      <c r="A10" s="1340"/>
      <c r="B10" s="1341"/>
      <c r="C10" s="1342"/>
      <c r="D10" s="1329" t="s">
        <v>10</v>
      </c>
      <c r="E10" s="1330"/>
      <c r="F10" s="1330"/>
      <c r="G10" s="96">
        <f>【2ヵ月前】活動ﾌﾟﾛｸﾞﾗﾑ!I8</f>
        <v>0</v>
      </c>
      <c r="H10" s="97" t="s">
        <v>1</v>
      </c>
      <c r="I10" s="96">
        <f>【2ヵ月前】活動ﾌﾟﾛｸﾞﾗﾑ!L8</f>
        <v>0</v>
      </c>
      <c r="J10" s="98" t="s">
        <v>2</v>
      </c>
      <c r="K10" s="99"/>
      <c r="L10" s="91"/>
      <c r="M10" s="91"/>
      <c r="N10" s="91"/>
      <c r="O10" s="91"/>
      <c r="P10" s="91"/>
      <c r="Q10" s="91"/>
      <c r="R10" s="91"/>
      <c r="S10" s="93"/>
      <c r="T10" s="91"/>
      <c r="U10" s="93"/>
      <c r="W10" s="568"/>
      <c r="X10" s="568"/>
    </row>
    <row r="11" spans="1:56" ht="15" customHeight="1" thickBot="1" x14ac:dyDescent="0.2">
      <c r="A11" s="569"/>
      <c r="B11" s="569"/>
      <c r="C11" s="569"/>
      <c r="D11" s="570"/>
      <c r="E11" s="570"/>
      <c r="F11" s="570"/>
      <c r="G11" s="94"/>
      <c r="H11" s="93"/>
      <c r="I11" s="94"/>
      <c r="J11" s="93"/>
      <c r="K11" s="99"/>
      <c r="L11" s="91"/>
      <c r="M11" s="91"/>
      <c r="N11" s="91"/>
      <c r="O11" s="91"/>
      <c r="P11" s="91"/>
      <c r="Q11" s="91"/>
      <c r="R11" s="91"/>
      <c r="S11" s="93"/>
      <c r="T11" s="91"/>
      <c r="U11" s="93"/>
      <c r="W11" s="568"/>
      <c r="X11" s="568"/>
    </row>
    <row r="12" spans="1:56" ht="20.25" thickTop="1" thickBot="1" x14ac:dyDescent="0.35">
      <c r="A12" s="100" t="s">
        <v>88</v>
      </c>
      <c r="B12" s="101"/>
      <c r="C12" s="101"/>
      <c r="D12" s="1363" t="s">
        <v>375</v>
      </c>
      <c r="E12" s="1364"/>
      <c r="F12" s="1364"/>
      <c r="G12" s="1364"/>
      <c r="H12" s="1364"/>
      <c r="I12" s="1364"/>
      <c r="J12" s="1365" t="s">
        <v>110</v>
      </c>
      <c r="K12" s="1366"/>
      <c r="L12" s="1367" t="s">
        <v>89</v>
      </c>
      <c r="M12" s="1367"/>
      <c r="N12" s="1367"/>
      <c r="O12" s="1367"/>
      <c r="P12" s="1367"/>
      <c r="Q12" s="1367"/>
      <c r="R12" s="1367"/>
      <c r="S12" s="1367"/>
      <c r="T12" s="1367"/>
      <c r="U12" s="1367"/>
      <c r="W12" s="1050" t="s">
        <v>660</v>
      </c>
      <c r="X12" s="1052"/>
      <c r="Z12" s="105" t="s">
        <v>110</v>
      </c>
      <c r="AA12" s="105" t="s">
        <v>111</v>
      </c>
      <c r="AB12" s="105" t="s">
        <v>112</v>
      </c>
    </row>
    <row r="13" spans="1:56" ht="19.899999999999999" customHeight="1" thickTop="1" thickBot="1" x14ac:dyDescent="0.2">
      <c r="A13" s="1368" t="s">
        <v>370</v>
      </c>
      <c r="B13" s="1369"/>
      <c r="C13" s="1370"/>
      <c r="D13" s="1371" t="str">
        <f>IFERROR(IF((【2ヵ月前】食事・教材注文書!$P$14+1)&lt;=B1,(【2ヵ月前】食事・教材注文書!$P$14+1)," ")," ")</f>
        <v xml:space="preserve"> </v>
      </c>
      <c r="E13" s="1372"/>
      <c r="F13" s="1372"/>
      <c r="G13" s="1372"/>
      <c r="H13" s="1372"/>
      <c r="I13" s="1372"/>
      <c r="J13" s="1371" t="str">
        <f>IFERROR(IF((D13+1)&lt;=B1,(D13+1)," ")," ")</f>
        <v xml:space="preserve"> </v>
      </c>
      <c r="K13" s="1372"/>
      <c r="L13" s="1373"/>
      <c r="M13" s="1373"/>
      <c r="N13" s="1373"/>
      <c r="O13" s="1374"/>
      <c r="P13" s="1373" t="str">
        <f>IFERROR(IF((J13+1)&lt;=B1,(J13+1)," ")," ")</f>
        <v xml:space="preserve"> </v>
      </c>
      <c r="Q13" s="1373"/>
      <c r="R13" s="1373"/>
      <c r="S13" s="1373"/>
      <c r="T13" s="1373"/>
      <c r="U13" s="1375"/>
      <c r="W13" s="1056"/>
      <c r="X13" s="1058"/>
    </row>
    <row r="14" spans="1:56" ht="17.100000000000001" customHeight="1" thickBot="1" x14ac:dyDescent="0.25">
      <c r="A14" s="1245" t="s">
        <v>41</v>
      </c>
      <c r="B14" s="1275" t="s">
        <v>527</v>
      </c>
      <c r="C14" s="1276"/>
      <c r="D14" s="1281" t="s">
        <v>824</v>
      </c>
      <c r="E14" s="1282"/>
      <c r="F14" s="1282"/>
      <c r="G14" s="1282"/>
      <c r="H14" s="265"/>
      <c r="I14" s="106" t="s">
        <v>33</v>
      </c>
      <c r="J14" s="1281" t="s">
        <v>824</v>
      </c>
      <c r="K14" s="1282"/>
      <c r="L14" s="1282"/>
      <c r="M14" s="1282"/>
      <c r="N14" s="265"/>
      <c r="O14" s="107" t="s">
        <v>33</v>
      </c>
      <c r="P14" s="1281" t="s">
        <v>824</v>
      </c>
      <c r="Q14" s="1282"/>
      <c r="R14" s="1282"/>
      <c r="S14" s="1282"/>
      <c r="T14" s="265"/>
      <c r="U14" s="108" t="s">
        <v>33</v>
      </c>
    </row>
    <row r="15" spans="1:56" ht="16.899999999999999" customHeight="1" thickBot="1" x14ac:dyDescent="0.25">
      <c r="A15" s="1246"/>
      <c r="B15" s="1277"/>
      <c r="C15" s="1278"/>
      <c r="D15" s="1295" t="s">
        <v>38</v>
      </c>
      <c r="E15" s="1295"/>
      <c r="F15" s="1296">
        <v>460</v>
      </c>
      <c r="G15" s="1296"/>
      <c r="H15" s="262"/>
      <c r="I15" s="109" t="s">
        <v>36</v>
      </c>
      <c r="J15" s="1297" t="s">
        <v>38</v>
      </c>
      <c r="K15" s="1295"/>
      <c r="L15" s="1296">
        <v>460</v>
      </c>
      <c r="M15" s="1296"/>
      <c r="N15" s="262"/>
      <c r="O15" s="110" t="s">
        <v>36</v>
      </c>
      <c r="P15" s="1295" t="s">
        <v>38</v>
      </c>
      <c r="Q15" s="1295"/>
      <c r="R15" s="1296">
        <v>460</v>
      </c>
      <c r="S15" s="1296"/>
      <c r="T15" s="262"/>
      <c r="U15" s="111" t="s">
        <v>36</v>
      </c>
      <c r="Z15" s="112">
        <f>F15*H15</f>
        <v>0</v>
      </c>
      <c r="AA15" s="112">
        <f>L15*N15</f>
        <v>0</v>
      </c>
      <c r="AB15" s="113">
        <f>R15*T15</f>
        <v>0</v>
      </c>
      <c r="AC15" s="114">
        <f>SUM(Z15:AB15)</f>
        <v>0</v>
      </c>
    </row>
    <row r="16" spans="1:56" ht="16.899999999999999" customHeight="1" thickBot="1" x14ac:dyDescent="0.25">
      <c r="A16" s="1246"/>
      <c r="B16" s="1279"/>
      <c r="C16" s="1280"/>
      <c r="D16" s="1295" t="s">
        <v>12</v>
      </c>
      <c r="E16" s="1295"/>
      <c r="F16" s="1296">
        <v>540</v>
      </c>
      <c r="G16" s="1296"/>
      <c r="H16" s="263"/>
      <c r="I16" s="109" t="s">
        <v>36</v>
      </c>
      <c r="J16" s="1297" t="s">
        <v>12</v>
      </c>
      <c r="K16" s="1295"/>
      <c r="L16" s="1296">
        <v>540</v>
      </c>
      <c r="M16" s="1296"/>
      <c r="N16" s="263"/>
      <c r="O16" s="110" t="s">
        <v>36</v>
      </c>
      <c r="P16" s="1295" t="s">
        <v>12</v>
      </c>
      <c r="Q16" s="1295"/>
      <c r="R16" s="1296">
        <v>540</v>
      </c>
      <c r="S16" s="1296"/>
      <c r="T16" s="263"/>
      <c r="U16" s="111" t="s">
        <v>36</v>
      </c>
      <c r="Z16" s="112">
        <f>F16*H16</f>
        <v>0</v>
      </c>
      <c r="AA16" s="112">
        <f t="shared" ref="AA16:AA17" si="0">L16*N16</f>
        <v>0</v>
      </c>
      <c r="AB16" s="113">
        <f t="shared" ref="AB16" si="1">R16*T16</f>
        <v>0</v>
      </c>
      <c r="AC16" s="114">
        <f t="shared" ref="AC16:AC17" si="2">SUM(Z16:AB16)</f>
        <v>0</v>
      </c>
    </row>
    <row r="17" spans="1:37" ht="16.899999999999999" customHeight="1" thickBot="1" x14ac:dyDescent="0.25">
      <c r="A17" s="1246"/>
      <c r="B17" s="1279"/>
      <c r="C17" s="1280"/>
      <c r="D17" s="1306" t="s">
        <v>37</v>
      </c>
      <c r="E17" s="1306"/>
      <c r="F17" s="1305">
        <v>640</v>
      </c>
      <c r="G17" s="1305"/>
      <c r="H17" s="264"/>
      <c r="I17" s="115" t="s">
        <v>36</v>
      </c>
      <c r="J17" s="1313" t="s">
        <v>37</v>
      </c>
      <c r="K17" s="1306"/>
      <c r="L17" s="1305">
        <v>640</v>
      </c>
      <c r="M17" s="1305"/>
      <c r="N17" s="264"/>
      <c r="O17" s="116" t="s">
        <v>36</v>
      </c>
      <c r="P17" s="1306" t="s">
        <v>37</v>
      </c>
      <c r="Q17" s="1306"/>
      <c r="R17" s="1305">
        <v>640</v>
      </c>
      <c r="S17" s="1305"/>
      <c r="T17" s="264"/>
      <c r="U17" s="117" t="s">
        <v>36</v>
      </c>
      <c r="Z17" s="112">
        <f>F17*H17</f>
        <v>0</v>
      </c>
      <c r="AA17" s="112">
        <f t="shared" si="0"/>
        <v>0</v>
      </c>
      <c r="AB17" s="113">
        <f>R17*T17</f>
        <v>0</v>
      </c>
      <c r="AC17" s="114">
        <f t="shared" si="2"/>
        <v>0</v>
      </c>
    </row>
    <row r="18" spans="1:37" ht="16.899999999999999" customHeight="1" thickBot="1" x14ac:dyDescent="0.25">
      <c r="A18" s="1246"/>
      <c r="B18" s="1298" t="s">
        <v>273</v>
      </c>
      <c r="C18" s="1299"/>
      <c r="D18" s="1378" t="s">
        <v>210</v>
      </c>
      <c r="E18" s="1379"/>
      <c r="F18" s="1377">
        <v>500</v>
      </c>
      <c r="G18" s="1377"/>
      <c r="H18" s="118"/>
      <c r="I18" s="119" t="s">
        <v>64</v>
      </c>
      <c r="J18" s="1378" t="s">
        <v>210</v>
      </c>
      <c r="K18" s="1379"/>
      <c r="L18" s="1377">
        <v>500</v>
      </c>
      <c r="M18" s="1377"/>
      <c r="N18" s="118"/>
      <c r="O18" s="119" t="s">
        <v>64</v>
      </c>
      <c r="P18" s="1378" t="s">
        <v>210</v>
      </c>
      <c r="Q18" s="1379"/>
      <c r="R18" s="1377">
        <v>500</v>
      </c>
      <c r="S18" s="1377"/>
      <c r="T18" s="118"/>
      <c r="U18" s="120" t="s">
        <v>64</v>
      </c>
      <c r="V18" s="1419" t="s">
        <v>364</v>
      </c>
      <c r="W18" s="1420" t="s">
        <v>365</v>
      </c>
      <c r="X18" s="1421"/>
      <c r="Z18" s="112">
        <f>H18*F18</f>
        <v>0</v>
      </c>
      <c r="AA18" s="112">
        <f>L18*N18</f>
        <v>0</v>
      </c>
      <c r="AB18" s="113">
        <f>R18*T18</f>
        <v>0</v>
      </c>
      <c r="AC18" s="114">
        <f>SUM(Z18:AB18)</f>
        <v>0</v>
      </c>
    </row>
    <row r="19" spans="1:37" x14ac:dyDescent="0.15">
      <c r="A19" s="1246"/>
      <c r="B19" s="1300"/>
      <c r="C19" s="1301"/>
      <c r="D19" s="121" t="s">
        <v>35</v>
      </c>
      <c r="E19" s="122"/>
      <c r="F19" s="123"/>
      <c r="G19" s="124" t="s">
        <v>68</v>
      </c>
      <c r="H19" s="125"/>
      <c r="I19" s="126"/>
      <c r="J19" s="121" t="s">
        <v>35</v>
      </c>
      <c r="K19" s="122"/>
      <c r="L19" s="123"/>
      <c r="M19" s="124" t="s">
        <v>68</v>
      </c>
      <c r="N19" s="125"/>
      <c r="O19" s="126"/>
      <c r="P19" s="121" t="s">
        <v>35</v>
      </c>
      <c r="Q19" s="122"/>
      <c r="R19" s="123"/>
      <c r="S19" s="124" t="s">
        <v>68</v>
      </c>
      <c r="T19" s="125"/>
      <c r="U19" s="127"/>
      <c r="V19" s="1419"/>
      <c r="W19" s="1422"/>
      <c r="X19" s="1423"/>
    </row>
    <row r="20" spans="1:37" ht="16.899999999999999" customHeight="1" x14ac:dyDescent="0.15">
      <c r="A20" s="1246"/>
      <c r="B20" s="1300"/>
      <c r="C20" s="1301"/>
      <c r="D20" s="1283" t="s">
        <v>270</v>
      </c>
      <c r="E20" s="1284"/>
      <c r="F20" s="1285"/>
      <c r="G20" s="1286" t="s">
        <v>286</v>
      </c>
      <c r="H20" s="1284"/>
      <c r="I20" s="1287"/>
      <c r="J20" s="1283" t="s">
        <v>270</v>
      </c>
      <c r="K20" s="1284"/>
      <c r="L20" s="1285"/>
      <c r="M20" s="1286" t="s">
        <v>286</v>
      </c>
      <c r="N20" s="1284"/>
      <c r="O20" s="1287"/>
      <c r="P20" s="1283" t="s">
        <v>270</v>
      </c>
      <c r="Q20" s="1284"/>
      <c r="R20" s="1285"/>
      <c r="S20" s="1286" t="s">
        <v>286</v>
      </c>
      <c r="T20" s="1284"/>
      <c r="U20" s="1302"/>
      <c r="V20" s="1419"/>
      <c r="W20" s="1422"/>
      <c r="X20" s="1423"/>
    </row>
    <row r="21" spans="1:37" x14ac:dyDescent="0.15">
      <c r="A21" s="1246"/>
      <c r="B21" s="1300"/>
      <c r="C21" s="1301"/>
      <c r="D21" s="128" t="s">
        <v>34</v>
      </c>
      <c r="E21" s="129"/>
      <c r="F21" s="130"/>
      <c r="G21" s="252" t="s">
        <v>69</v>
      </c>
      <c r="H21" s="129"/>
      <c r="I21" s="132"/>
      <c r="J21" s="128" t="s">
        <v>34</v>
      </c>
      <c r="K21" s="129"/>
      <c r="L21" s="130"/>
      <c r="M21" s="252" t="s">
        <v>69</v>
      </c>
      <c r="N21" s="129"/>
      <c r="O21" s="132"/>
      <c r="P21" s="128" t="s">
        <v>34</v>
      </c>
      <c r="Q21" s="129"/>
      <c r="R21" s="130"/>
      <c r="S21" s="252" t="s">
        <v>69</v>
      </c>
      <c r="T21" s="129"/>
      <c r="U21" s="133"/>
      <c r="V21" s="1419"/>
      <c r="W21" s="1422"/>
      <c r="X21" s="1423"/>
    </row>
    <row r="22" spans="1:37" ht="16.899999999999999" customHeight="1" x14ac:dyDescent="0.15">
      <c r="A22" s="1246"/>
      <c r="B22" s="1293"/>
      <c r="C22" s="1294"/>
      <c r="D22" s="1288" t="s">
        <v>271</v>
      </c>
      <c r="E22" s="1289"/>
      <c r="F22" s="1290"/>
      <c r="G22" s="1291" t="s">
        <v>293</v>
      </c>
      <c r="H22" s="1289"/>
      <c r="I22" s="1292"/>
      <c r="J22" s="1288" t="s">
        <v>271</v>
      </c>
      <c r="K22" s="1289"/>
      <c r="L22" s="1290"/>
      <c r="M22" s="1291" t="s">
        <v>293</v>
      </c>
      <c r="N22" s="1289"/>
      <c r="O22" s="1292"/>
      <c r="P22" s="1288" t="s">
        <v>271</v>
      </c>
      <c r="Q22" s="1289"/>
      <c r="R22" s="1290"/>
      <c r="S22" s="1291" t="s">
        <v>293</v>
      </c>
      <c r="T22" s="1289"/>
      <c r="U22" s="1303"/>
      <c r="V22" s="1419"/>
      <c r="W22" s="1422"/>
      <c r="X22" s="1423"/>
    </row>
    <row r="23" spans="1:37" x14ac:dyDescent="0.15">
      <c r="A23" s="1246"/>
      <c r="B23" s="1293"/>
      <c r="C23" s="1294"/>
      <c r="D23" s="1307" t="s">
        <v>296</v>
      </c>
      <c r="E23" s="1308"/>
      <c r="F23" s="1308"/>
      <c r="G23" s="1308"/>
      <c r="H23" s="1308"/>
      <c r="I23" s="1308"/>
      <c r="J23" s="1308"/>
      <c r="K23" s="1308"/>
      <c r="L23" s="1308"/>
      <c r="M23" s="1308"/>
      <c r="N23" s="1308"/>
      <c r="O23" s="1308"/>
      <c r="P23" s="1308"/>
      <c r="Q23" s="1308"/>
      <c r="R23" s="1308"/>
      <c r="S23" s="1308"/>
      <c r="T23" s="1308"/>
      <c r="U23" s="1309"/>
      <c r="V23" s="1419"/>
      <c r="W23" s="1422"/>
      <c r="X23" s="1423"/>
    </row>
    <row r="24" spans="1:37" ht="15.75" thickBot="1" x14ac:dyDescent="0.2">
      <c r="A24" s="1246"/>
      <c r="B24" s="1293"/>
      <c r="C24" s="1294"/>
      <c r="D24" s="1310" t="s">
        <v>294</v>
      </c>
      <c r="E24" s="1311"/>
      <c r="F24" s="1311"/>
      <c r="G24" s="1311"/>
      <c r="H24" s="1311"/>
      <c r="I24" s="1311"/>
      <c r="J24" s="1311"/>
      <c r="K24" s="1311"/>
      <c r="L24" s="1311"/>
      <c r="M24" s="1311"/>
      <c r="N24" s="1311"/>
      <c r="O24" s="1311"/>
      <c r="P24" s="1311"/>
      <c r="Q24" s="1311"/>
      <c r="R24" s="1311"/>
      <c r="S24" s="1311"/>
      <c r="T24" s="1311"/>
      <c r="U24" s="1312"/>
      <c r="V24" s="1419"/>
      <c r="W24" s="1424"/>
      <c r="X24" s="1425"/>
    </row>
    <row r="25" spans="1:37" ht="16.899999999999999" customHeight="1" thickBot="1" x14ac:dyDescent="0.2">
      <c r="A25" s="1247"/>
      <c r="B25" s="1260" t="s">
        <v>274</v>
      </c>
      <c r="C25" s="1261"/>
      <c r="D25" s="134"/>
      <c r="E25" s="1262" t="s">
        <v>275</v>
      </c>
      <c r="F25" s="1262"/>
      <c r="G25" s="1262"/>
      <c r="H25" s="1262"/>
      <c r="I25" s="1263"/>
      <c r="J25" s="134"/>
      <c r="K25" s="1262" t="s">
        <v>275</v>
      </c>
      <c r="L25" s="1262"/>
      <c r="M25" s="1262"/>
      <c r="N25" s="1262"/>
      <c r="O25" s="1263"/>
      <c r="P25" s="134"/>
      <c r="Q25" s="1262" t="s">
        <v>275</v>
      </c>
      <c r="R25" s="1262"/>
      <c r="S25" s="1262"/>
      <c r="T25" s="1262"/>
      <c r="U25" s="1314"/>
      <c r="Y25" s="99"/>
    </row>
    <row r="26" spans="1:37" ht="17.100000000000001" customHeight="1" thickBot="1" x14ac:dyDescent="0.25">
      <c r="A26" s="281" t="s">
        <v>40</v>
      </c>
      <c r="B26" s="1275" t="s">
        <v>526</v>
      </c>
      <c r="C26" s="1276"/>
      <c r="D26" s="1281" t="s">
        <v>824</v>
      </c>
      <c r="E26" s="1282"/>
      <c r="F26" s="1282"/>
      <c r="G26" s="1282"/>
      <c r="H26" s="265"/>
      <c r="I26" s="106" t="s">
        <v>33</v>
      </c>
      <c r="J26" s="1281" t="s">
        <v>824</v>
      </c>
      <c r="K26" s="1282"/>
      <c r="L26" s="1282"/>
      <c r="M26" s="1282"/>
      <c r="N26" s="265"/>
      <c r="O26" s="107" t="s">
        <v>33</v>
      </c>
      <c r="P26" s="1281" t="s">
        <v>824</v>
      </c>
      <c r="Q26" s="1282"/>
      <c r="R26" s="1282"/>
      <c r="S26" s="1282"/>
      <c r="T26" s="265"/>
      <c r="U26" s="108" t="s">
        <v>33</v>
      </c>
      <c r="AA26" s="99"/>
    </row>
    <row r="27" spans="1:37" ht="16.899999999999999" customHeight="1" thickBot="1" x14ac:dyDescent="0.25">
      <c r="A27" s="282"/>
      <c r="B27" s="1277"/>
      <c r="C27" s="1278"/>
      <c r="D27" s="1295" t="s">
        <v>38</v>
      </c>
      <c r="E27" s="1295"/>
      <c r="F27" s="1296">
        <v>520</v>
      </c>
      <c r="G27" s="1296"/>
      <c r="H27" s="262"/>
      <c r="I27" s="109" t="s">
        <v>36</v>
      </c>
      <c r="J27" s="1297" t="s">
        <v>38</v>
      </c>
      <c r="K27" s="1295"/>
      <c r="L27" s="1296">
        <v>520</v>
      </c>
      <c r="M27" s="1296"/>
      <c r="N27" s="262"/>
      <c r="O27" s="110" t="s">
        <v>36</v>
      </c>
      <c r="P27" s="1295" t="s">
        <v>38</v>
      </c>
      <c r="Q27" s="1295"/>
      <c r="R27" s="1296">
        <v>520</v>
      </c>
      <c r="S27" s="1296"/>
      <c r="T27" s="262"/>
      <c r="U27" s="111" t="s">
        <v>36</v>
      </c>
      <c r="Z27" s="112">
        <f>F27*H27</f>
        <v>0</v>
      </c>
      <c r="AA27" s="112">
        <f>L27*N27</f>
        <v>0</v>
      </c>
      <c r="AB27" s="113">
        <f>R27*T27</f>
        <v>0</v>
      </c>
      <c r="AC27" s="114">
        <f>SUM(Z27:AB27)</f>
        <v>0</v>
      </c>
    </row>
    <row r="28" spans="1:37" ht="16.899999999999999" customHeight="1" thickBot="1" x14ac:dyDescent="0.25">
      <c r="A28" s="282"/>
      <c r="B28" s="1279"/>
      <c r="C28" s="1280"/>
      <c r="D28" s="1295" t="s">
        <v>12</v>
      </c>
      <c r="E28" s="1295"/>
      <c r="F28" s="1296">
        <v>660</v>
      </c>
      <c r="G28" s="1296"/>
      <c r="H28" s="263"/>
      <c r="I28" s="109" t="s">
        <v>36</v>
      </c>
      <c r="J28" s="1297" t="s">
        <v>12</v>
      </c>
      <c r="K28" s="1295"/>
      <c r="L28" s="1296">
        <v>660</v>
      </c>
      <c r="M28" s="1296"/>
      <c r="N28" s="263"/>
      <c r="O28" s="110" t="s">
        <v>36</v>
      </c>
      <c r="P28" s="1295" t="s">
        <v>12</v>
      </c>
      <c r="Q28" s="1295"/>
      <c r="R28" s="1296">
        <v>660</v>
      </c>
      <c r="S28" s="1296"/>
      <c r="T28" s="263"/>
      <c r="U28" s="111" t="s">
        <v>36</v>
      </c>
      <c r="Z28" s="112">
        <f>F28*H28</f>
        <v>0</v>
      </c>
      <c r="AA28" s="112">
        <f t="shared" ref="AA28:AA29" si="3">L28*N28</f>
        <v>0</v>
      </c>
      <c r="AB28" s="113">
        <f t="shared" ref="AB28" si="4">R28*T28</f>
        <v>0</v>
      </c>
      <c r="AC28" s="114">
        <f t="shared" ref="AC28:AC29" si="5">SUM(Z28:AB28)</f>
        <v>0</v>
      </c>
    </row>
    <row r="29" spans="1:37" ht="16.899999999999999" customHeight="1" thickBot="1" x14ac:dyDescent="0.25">
      <c r="A29" s="282"/>
      <c r="B29" s="1401"/>
      <c r="C29" s="1402"/>
      <c r="D29" s="1380" t="s">
        <v>37</v>
      </c>
      <c r="E29" s="1380"/>
      <c r="F29" s="1381">
        <v>760</v>
      </c>
      <c r="G29" s="1381"/>
      <c r="H29" s="266"/>
      <c r="I29" s="104" t="s">
        <v>36</v>
      </c>
      <c r="J29" s="1383" t="s">
        <v>37</v>
      </c>
      <c r="K29" s="1380"/>
      <c r="L29" s="1381">
        <v>760</v>
      </c>
      <c r="M29" s="1381"/>
      <c r="N29" s="266"/>
      <c r="O29" s="135" t="s">
        <v>36</v>
      </c>
      <c r="P29" s="1380" t="s">
        <v>37</v>
      </c>
      <c r="Q29" s="1380"/>
      <c r="R29" s="1381">
        <v>760</v>
      </c>
      <c r="S29" s="1381"/>
      <c r="T29" s="266"/>
      <c r="U29" s="136" t="s">
        <v>36</v>
      </c>
      <c r="Z29" s="112">
        <f>F29*H29</f>
        <v>0</v>
      </c>
      <c r="AA29" s="112">
        <f t="shared" si="3"/>
        <v>0</v>
      </c>
      <c r="AB29" s="113">
        <f>R29*T29</f>
        <v>0</v>
      </c>
      <c r="AC29" s="114">
        <f t="shared" si="5"/>
        <v>0</v>
      </c>
    </row>
    <row r="30" spans="1:37" ht="19.899999999999999" customHeight="1" thickBot="1" x14ac:dyDescent="0.2">
      <c r="A30" s="282"/>
      <c r="B30" s="1387" t="s">
        <v>787</v>
      </c>
      <c r="C30" s="1388"/>
      <c r="D30" s="1384" t="s">
        <v>63</v>
      </c>
      <c r="E30" s="1385"/>
      <c r="F30" s="1319"/>
      <c r="G30" s="1319"/>
      <c r="H30" s="1319"/>
      <c r="I30" s="137" t="s">
        <v>16</v>
      </c>
      <c r="J30" s="1384" t="s">
        <v>63</v>
      </c>
      <c r="K30" s="1385"/>
      <c r="L30" s="1319"/>
      <c r="M30" s="1319"/>
      <c r="N30" s="1319"/>
      <c r="O30" s="138" t="s">
        <v>16</v>
      </c>
      <c r="P30" s="1385" t="s">
        <v>63</v>
      </c>
      <c r="Q30" s="1385"/>
      <c r="R30" s="1319"/>
      <c r="S30" s="1319"/>
      <c r="T30" s="1319"/>
      <c r="U30" s="139" t="s">
        <v>16</v>
      </c>
      <c r="V30" s="1419" t="s">
        <v>364</v>
      </c>
      <c r="W30" s="1426" t="s">
        <v>366</v>
      </c>
      <c r="X30" s="1427"/>
      <c r="AC30" s="140" t="s">
        <v>825</v>
      </c>
      <c r="AD30" s="141">
        <v>520</v>
      </c>
      <c r="AE30" s="142">
        <f>IF(F30=$AC$30,$G$31*$AD$30,0)</f>
        <v>0</v>
      </c>
      <c r="AF30" s="142">
        <f>IF(L30=$AC$30,$M$31*$AD$30,0)</f>
        <v>0</v>
      </c>
      <c r="AG30" s="142">
        <f>IF(R30=$AC$30,$S$31*$AD$30,0)</f>
        <v>0</v>
      </c>
      <c r="AH30" s="142">
        <f>IF(F32=$AC$30,$G$33*$AD$30,0)</f>
        <v>0</v>
      </c>
      <c r="AI30" s="142">
        <f>IF(L32=$AC$30,$M$33*$AD$30,0)</f>
        <v>0</v>
      </c>
      <c r="AJ30" s="143">
        <f>IF(R32=$AC$30,$S$33*$AD$30,0)</f>
        <v>0</v>
      </c>
      <c r="AK30" s="144">
        <f>SUM(AE30:AJ30)</f>
        <v>0</v>
      </c>
    </row>
    <row r="31" spans="1:37" ht="15.75" customHeight="1" thickBot="1" x14ac:dyDescent="0.25">
      <c r="A31" s="282"/>
      <c r="B31" s="1389"/>
      <c r="C31" s="1390"/>
      <c r="D31" s="1396" t="s">
        <v>29</v>
      </c>
      <c r="E31" s="1397"/>
      <c r="F31" s="1397"/>
      <c r="G31" s="1386"/>
      <c r="H31" s="1386"/>
      <c r="I31" s="257" t="s">
        <v>64</v>
      </c>
      <c r="J31" s="1396" t="s">
        <v>29</v>
      </c>
      <c r="K31" s="1397"/>
      <c r="L31" s="1397"/>
      <c r="M31" s="1386"/>
      <c r="N31" s="1386"/>
      <c r="O31" s="146" t="s">
        <v>64</v>
      </c>
      <c r="P31" s="1397" t="s">
        <v>29</v>
      </c>
      <c r="Q31" s="1397"/>
      <c r="R31" s="1397"/>
      <c r="S31" s="1386"/>
      <c r="T31" s="1386"/>
      <c r="U31" s="147" t="s">
        <v>64</v>
      </c>
      <c r="V31" s="1419"/>
      <c r="W31" s="1428"/>
      <c r="X31" s="1429"/>
      <c r="AC31" s="112" t="s">
        <v>826</v>
      </c>
      <c r="AD31" s="154">
        <v>620</v>
      </c>
      <c r="AE31" s="142">
        <f>IF(F30=$AC$31,$G$31*$AD$31,0)</f>
        <v>0</v>
      </c>
      <c r="AF31" s="142">
        <f>IF(L30=$AC$31,$M$31*$AD$31,0)</f>
        <v>0</v>
      </c>
      <c r="AG31" s="142">
        <f>IF(R30=$AC$31,$S$31*$AD$31,0)</f>
        <v>0</v>
      </c>
      <c r="AH31" s="142">
        <f>IF(F32=$AC$31,$G$33*$AD$31,0)</f>
        <v>0</v>
      </c>
      <c r="AI31" s="142">
        <f>IF(L32=$AC$31,$M$33*$AD$31,0)</f>
        <v>0</v>
      </c>
      <c r="AJ31" s="142">
        <f>IF(R32=$AC$31,$S$33*$AD$31,0)</f>
        <v>0</v>
      </c>
      <c r="AK31" s="144">
        <f>SUM(AE31:AJ31)</f>
        <v>0</v>
      </c>
    </row>
    <row r="32" spans="1:37" ht="19.899999999999999" customHeight="1" thickBot="1" x14ac:dyDescent="0.2">
      <c r="A32" s="282"/>
      <c r="B32" s="1389"/>
      <c r="C32" s="1390"/>
      <c r="D32" s="1398" t="s">
        <v>63</v>
      </c>
      <c r="E32" s="1393"/>
      <c r="F32" s="1272"/>
      <c r="G32" s="1272"/>
      <c r="H32" s="1272"/>
      <c r="I32" s="148" t="s">
        <v>16</v>
      </c>
      <c r="J32" s="1398" t="s">
        <v>63</v>
      </c>
      <c r="K32" s="1393"/>
      <c r="L32" s="1272"/>
      <c r="M32" s="1272"/>
      <c r="N32" s="1272"/>
      <c r="O32" s="149" t="s">
        <v>16</v>
      </c>
      <c r="P32" s="1393" t="s">
        <v>63</v>
      </c>
      <c r="Q32" s="1393"/>
      <c r="R32" s="1272"/>
      <c r="S32" s="1272"/>
      <c r="T32" s="1272"/>
      <c r="U32" s="150" t="s">
        <v>16</v>
      </c>
      <c r="V32" s="1419"/>
      <c r="W32" s="1428"/>
      <c r="X32" s="1429"/>
      <c r="AC32" s="112" t="s">
        <v>827</v>
      </c>
      <c r="AD32" s="154">
        <v>670</v>
      </c>
      <c r="AE32" s="142">
        <f>IF(F30=$AC$32,$G$31*$AD$32,0)</f>
        <v>0</v>
      </c>
      <c r="AF32" s="142">
        <f>IF(L30=$AC$32,$M$31*$AD$32,0)</f>
        <v>0</v>
      </c>
      <c r="AG32" s="142">
        <f>IF(R30=$AC$32,$S$31*$AD$32,0)</f>
        <v>0</v>
      </c>
      <c r="AH32" s="142">
        <f>IF(F32=$AC$32,$G$33*$AD$32,0)</f>
        <v>0</v>
      </c>
      <c r="AI32" s="142">
        <f>IF(L32=$AC$32,$M$33*$AD$32,0)</f>
        <v>0</v>
      </c>
      <c r="AJ32" s="142">
        <f>IF(R32=$AC$32,$S$33*$AD$32,0)</f>
        <v>0</v>
      </c>
      <c r="AK32" s="144">
        <f>SUM(AE32:AJ32)</f>
        <v>0</v>
      </c>
    </row>
    <row r="33" spans="1:70" ht="15.75" customHeight="1" thickBot="1" x14ac:dyDescent="0.25">
      <c r="A33" s="282"/>
      <c r="B33" s="1391"/>
      <c r="C33" s="1392"/>
      <c r="D33" s="1394" t="s">
        <v>29</v>
      </c>
      <c r="E33" s="1395"/>
      <c r="F33" s="1395"/>
      <c r="G33" s="1382"/>
      <c r="H33" s="1382"/>
      <c r="I33" s="256" t="s">
        <v>64</v>
      </c>
      <c r="J33" s="1394" t="s">
        <v>29</v>
      </c>
      <c r="K33" s="1395"/>
      <c r="L33" s="1395"/>
      <c r="M33" s="1382"/>
      <c r="N33" s="1382"/>
      <c r="O33" s="152" t="s">
        <v>64</v>
      </c>
      <c r="P33" s="1395" t="s">
        <v>29</v>
      </c>
      <c r="Q33" s="1395"/>
      <c r="R33" s="1395"/>
      <c r="S33" s="1382"/>
      <c r="T33" s="1382"/>
      <c r="U33" s="153" t="s">
        <v>64</v>
      </c>
      <c r="V33" s="1419"/>
      <c r="W33" s="1430"/>
      <c r="X33" s="1431"/>
      <c r="AC33" s="140" t="s">
        <v>829</v>
      </c>
      <c r="AD33" s="141">
        <v>490</v>
      </c>
      <c r="AE33" s="142">
        <f>IF(F30=$AC$33,$G$31*$AD$33,0)</f>
        <v>0</v>
      </c>
      <c r="AF33" s="142">
        <f>IF(L30=$AC$33,$M$31*$AD$33,0)</f>
        <v>0</v>
      </c>
      <c r="AG33" s="142">
        <f>IF(R30=$AC$33,$S$31*$AD$33,0)</f>
        <v>0</v>
      </c>
      <c r="AH33" s="142">
        <f>IF(F32=$AC$33,$G$33*$AD$33,0)</f>
        <v>0</v>
      </c>
      <c r="AI33" s="142">
        <f>IF(L32=$AC$33,$M$33*$AD$33,0)</f>
        <v>0</v>
      </c>
      <c r="AJ33" s="142">
        <f>IF(R32=$AC$33,$S$33*$AD$33,0)</f>
        <v>0</v>
      </c>
      <c r="AK33" s="144">
        <f>SUM(AE33:AJ33)</f>
        <v>0</v>
      </c>
    </row>
    <row r="34" spans="1:70" s="157" customFormat="1" ht="19.899999999999999" customHeight="1" thickBot="1" x14ac:dyDescent="0.3">
      <c r="A34" s="282"/>
      <c r="B34" s="1440" t="s">
        <v>369</v>
      </c>
      <c r="C34" s="1441"/>
      <c r="D34" s="1393" t="s">
        <v>63</v>
      </c>
      <c r="E34" s="1393"/>
      <c r="F34" s="1272"/>
      <c r="G34" s="1272"/>
      <c r="H34" s="1272"/>
      <c r="I34" s="148" t="s">
        <v>16</v>
      </c>
      <c r="J34" s="1399" t="s">
        <v>63</v>
      </c>
      <c r="K34" s="1400"/>
      <c r="L34" s="1272"/>
      <c r="M34" s="1272"/>
      <c r="N34" s="1272"/>
      <c r="O34" s="155" t="s">
        <v>16</v>
      </c>
      <c r="P34" s="1274" t="s">
        <v>63</v>
      </c>
      <c r="Q34" s="1274"/>
      <c r="R34" s="1272"/>
      <c r="S34" s="1272"/>
      <c r="T34" s="1272"/>
      <c r="U34" s="156" t="s">
        <v>16</v>
      </c>
      <c r="AC34" s="140" t="s">
        <v>828</v>
      </c>
      <c r="AD34" s="141">
        <v>710</v>
      </c>
      <c r="AE34" s="142">
        <f>IF(F30=$AC$34,$G$31*$AD$34,0)</f>
        <v>0</v>
      </c>
      <c r="AF34" s="142">
        <f>IF(L30=$AC$34,$M$31*$AD$34,0)</f>
        <v>0</v>
      </c>
      <c r="AG34" s="142">
        <f>IF(R30=$AC$34,$S$31*$AD$34,0)</f>
        <v>0</v>
      </c>
      <c r="AH34" s="142">
        <f>IF(F32=$AC$34,$G$33*$AD$34,0)</f>
        <v>0</v>
      </c>
      <c r="AI34" s="142">
        <f>IF(L32=$AC$34,$M$33*$AD$34,0)</f>
        <v>0</v>
      </c>
      <c r="AJ34" s="142">
        <f>IF(R32=$AC$34,$S$33*$AD$34,0)</f>
        <v>0</v>
      </c>
      <c r="AK34" s="144">
        <f>SUM(AE34:AJ34)</f>
        <v>0</v>
      </c>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row>
    <row r="35" spans="1:70" s="157" customFormat="1" x14ac:dyDescent="0.15">
      <c r="A35" s="282"/>
      <c r="B35" s="1438" t="s">
        <v>383</v>
      </c>
      <c r="C35" s="1439"/>
      <c r="D35" s="159"/>
      <c r="E35" s="160" t="s">
        <v>65</v>
      </c>
      <c r="F35" s="161"/>
      <c r="G35" s="162" t="s">
        <v>272</v>
      </c>
      <c r="H35" s="1235" t="s">
        <v>67</v>
      </c>
      <c r="I35" s="1235"/>
      <c r="J35" s="159"/>
      <c r="K35" s="160" t="s">
        <v>65</v>
      </c>
      <c r="L35" s="161"/>
      <c r="M35" s="162" t="s">
        <v>272</v>
      </c>
      <c r="N35" s="1235" t="s">
        <v>67</v>
      </c>
      <c r="O35" s="1235"/>
      <c r="P35" s="163"/>
      <c r="Q35" s="160" t="s">
        <v>65</v>
      </c>
      <c r="R35" s="161"/>
      <c r="S35" s="162" t="s">
        <v>272</v>
      </c>
      <c r="T35" s="1235" t="s">
        <v>67</v>
      </c>
      <c r="U35" s="1304"/>
      <c r="AC35" s="158" t="s">
        <v>75</v>
      </c>
      <c r="AD35" s="158" t="s">
        <v>103</v>
      </c>
      <c r="AE35" s="158" t="s">
        <v>104</v>
      </c>
      <c r="AF35" s="158" t="s">
        <v>105</v>
      </c>
      <c r="AG35" s="158" t="s">
        <v>106</v>
      </c>
      <c r="AH35" s="158" t="s">
        <v>529</v>
      </c>
      <c r="AI35" s="158" t="s">
        <v>530</v>
      </c>
      <c r="AJ35" s="158" t="s">
        <v>107</v>
      </c>
      <c r="AK35" s="158" t="s">
        <v>108</v>
      </c>
      <c r="AL35" s="158" t="s">
        <v>109</v>
      </c>
      <c r="AM35" s="158" t="s">
        <v>287</v>
      </c>
      <c r="AN35" s="158" t="s">
        <v>835</v>
      </c>
      <c r="AO35" s="158" t="s">
        <v>532</v>
      </c>
      <c r="AP35" s="158" t="s">
        <v>531</v>
      </c>
    </row>
    <row r="36" spans="1:70" s="157" customFormat="1" ht="15.75" thickBot="1" x14ac:dyDescent="0.25">
      <c r="A36" s="282"/>
      <c r="B36" s="1438"/>
      <c r="C36" s="1439"/>
      <c r="D36" s="165"/>
      <c r="E36" s="166" t="s">
        <v>65</v>
      </c>
      <c r="F36" s="167"/>
      <c r="G36" s="168" t="s">
        <v>272</v>
      </c>
      <c r="H36" s="169">
        <f>(D35*F35)+(D36*F36)</f>
        <v>0</v>
      </c>
      <c r="I36" s="170" t="s">
        <v>361</v>
      </c>
      <c r="J36" s="165"/>
      <c r="K36" s="166" t="s">
        <v>65</v>
      </c>
      <c r="L36" s="167"/>
      <c r="M36" s="168" t="s">
        <v>272</v>
      </c>
      <c r="N36" s="169">
        <f>(J35*L35)+(J36*L36)</f>
        <v>0</v>
      </c>
      <c r="O36" s="170" t="s">
        <v>361</v>
      </c>
      <c r="P36" s="171"/>
      <c r="Q36" s="166" t="s">
        <v>65</v>
      </c>
      <c r="R36" s="167"/>
      <c r="S36" s="168" t="s">
        <v>272</v>
      </c>
      <c r="T36" s="169">
        <f>(P35*R35)+(P36*R36)</f>
        <v>0</v>
      </c>
      <c r="U36" s="258" t="s">
        <v>361</v>
      </c>
      <c r="AC36" s="164">
        <v>400</v>
      </c>
      <c r="AD36" s="158">
        <v>580</v>
      </c>
      <c r="AE36" s="158">
        <v>630</v>
      </c>
      <c r="AF36" s="158">
        <v>630</v>
      </c>
      <c r="AG36" s="158">
        <v>680</v>
      </c>
      <c r="AH36" s="158">
        <v>690</v>
      </c>
      <c r="AI36" s="158">
        <v>740</v>
      </c>
      <c r="AJ36" s="158">
        <v>490</v>
      </c>
      <c r="AK36" s="158">
        <v>540</v>
      </c>
      <c r="AL36" s="158">
        <v>580</v>
      </c>
      <c r="AM36" s="158">
        <v>580</v>
      </c>
      <c r="AN36" s="158">
        <v>580</v>
      </c>
      <c r="AO36" s="158">
        <v>1100</v>
      </c>
      <c r="AP36" s="158">
        <v>2800</v>
      </c>
    </row>
    <row r="37" spans="1:70" s="157" customFormat="1" ht="19.899999999999999" customHeight="1" thickBot="1" x14ac:dyDescent="0.2">
      <c r="A37" s="282"/>
      <c r="B37" s="1438" t="s">
        <v>368</v>
      </c>
      <c r="C37" s="1439"/>
      <c r="D37" s="1274" t="s">
        <v>63</v>
      </c>
      <c r="E37" s="1274"/>
      <c r="F37" s="1272"/>
      <c r="G37" s="1272"/>
      <c r="H37" s="1272"/>
      <c r="I37" s="173" t="s">
        <v>16</v>
      </c>
      <c r="J37" s="1273" t="s">
        <v>63</v>
      </c>
      <c r="K37" s="1274"/>
      <c r="L37" s="1272"/>
      <c r="M37" s="1272"/>
      <c r="N37" s="1272"/>
      <c r="O37" s="174" t="s">
        <v>16</v>
      </c>
      <c r="P37" s="1274" t="s">
        <v>63</v>
      </c>
      <c r="Q37" s="1274"/>
      <c r="R37" s="1272"/>
      <c r="S37" s="1272"/>
      <c r="T37" s="1272"/>
      <c r="U37" s="156" t="s">
        <v>16</v>
      </c>
      <c r="AC37" s="172"/>
      <c r="AD37" s="142">
        <f>IF($F$34=AD35,$H$36*AD36,0)</f>
        <v>0</v>
      </c>
      <c r="AE37" s="142">
        <f t="shared" ref="AE37:AM37" si="6">IF($F$34=AE35,$H$36*AE36,0)</f>
        <v>0</v>
      </c>
      <c r="AF37" s="142">
        <f t="shared" si="6"/>
        <v>0</v>
      </c>
      <c r="AG37" s="142">
        <f t="shared" si="6"/>
        <v>0</v>
      </c>
      <c r="AH37" s="142">
        <f t="shared" si="6"/>
        <v>0</v>
      </c>
      <c r="AI37" s="142">
        <f t="shared" si="6"/>
        <v>0</v>
      </c>
      <c r="AJ37" s="142">
        <f t="shared" si="6"/>
        <v>0</v>
      </c>
      <c r="AK37" s="142">
        <f t="shared" si="6"/>
        <v>0</v>
      </c>
      <c r="AL37" s="142">
        <f t="shared" si="6"/>
        <v>0</v>
      </c>
      <c r="AM37" s="142">
        <f t="shared" si="6"/>
        <v>0</v>
      </c>
      <c r="AN37" s="142"/>
      <c r="AO37" s="142">
        <f>IF($F$34=AO35,$H$36*AO36,0)</f>
        <v>0</v>
      </c>
      <c r="AP37" s="142">
        <f>IF($F$34=AP35,$H$36*AP36,0)</f>
        <v>0</v>
      </c>
      <c r="BB37" s="253"/>
    </row>
    <row r="38" spans="1:70" s="157" customFormat="1" ht="16.899999999999999" customHeight="1" x14ac:dyDescent="0.15">
      <c r="A38" s="282"/>
      <c r="B38" s="1438"/>
      <c r="C38" s="1439"/>
      <c r="D38" s="159"/>
      <c r="E38" s="160" t="s">
        <v>65</v>
      </c>
      <c r="F38" s="161"/>
      <c r="G38" s="162" t="s">
        <v>272</v>
      </c>
      <c r="H38" s="1235" t="s">
        <v>67</v>
      </c>
      <c r="I38" s="1235"/>
      <c r="J38" s="163"/>
      <c r="K38" s="160" t="s">
        <v>65</v>
      </c>
      <c r="L38" s="161"/>
      <c r="M38" s="162" t="s">
        <v>272</v>
      </c>
      <c r="N38" s="1235" t="s">
        <v>67</v>
      </c>
      <c r="O38" s="1235"/>
      <c r="P38" s="159"/>
      <c r="Q38" s="160" t="s">
        <v>65</v>
      </c>
      <c r="R38" s="161"/>
      <c r="S38" s="162" t="s">
        <v>272</v>
      </c>
      <c r="T38" s="1235" t="s">
        <v>67</v>
      </c>
      <c r="U38" s="1304"/>
      <c r="AD38" s="142">
        <f>IF($F$37=AD35,$H$39*AD36,0)</f>
        <v>0</v>
      </c>
      <c r="AE38" s="142">
        <f t="shared" ref="AE38:AM38" si="7">IF($F$37=AE35,$H$39*AE36,0)</f>
        <v>0</v>
      </c>
      <c r="AF38" s="142">
        <f t="shared" si="7"/>
        <v>0</v>
      </c>
      <c r="AG38" s="142">
        <f t="shared" si="7"/>
        <v>0</v>
      </c>
      <c r="AH38" s="142">
        <f t="shared" si="7"/>
        <v>0</v>
      </c>
      <c r="AI38" s="142">
        <f t="shared" si="7"/>
        <v>0</v>
      </c>
      <c r="AJ38" s="142">
        <f t="shared" si="7"/>
        <v>0</v>
      </c>
      <c r="AK38" s="142">
        <f t="shared" si="7"/>
        <v>0</v>
      </c>
      <c r="AL38" s="142">
        <f t="shared" si="7"/>
        <v>0</v>
      </c>
      <c r="AM38" s="142">
        <f t="shared" si="7"/>
        <v>0</v>
      </c>
      <c r="AN38" s="142"/>
      <c r="AO38" s="142">
        <f>IF($F$37=AO35,$H$39*AO36,0)</f>
        <v>0</v>
      </c>
      <c r="AP38" s="142">
        <f>IF($F$37=AP35,$H$39*AP36,0)</f>
        <v>0</v>
      </c>
    </row>
    <row r="39" spans="1:70" s="157" customFormat="1" ht="16.899999999999999" customHeight="1" thickBot="1" x14ac:dyDescent="0.25">
      <c r="A39" s="282"/>
      <c r="B39" s="274"/>
      <c r="C39" s="275"/>
      <c r="D39" s="165"/>
      <c r="E39" s="166" t="s">
        <v>65</v>
      </c>
      <c r="F39" s="167"/>
      <c r="G39" s="168" t="s">
        <v>272</v>
      </c>
      <c r="H39" s="169">
        <f>(D38*F38)+(D39*F39)</f>
        <v>0</v>
      </c>
      <c r="I39" s="170" t="s">
        <v>361</v>
      </c>
      <c r="J39" s="171"/>
      <c r="K39" s="166" t="s">
        <v>65</v>
      </c>
      <c r="L39" s="167"/>
      <c r="M39" s="168" t="s">
        <v>272</v>
      </c>
      <c r="N39" s="169">
        <f>(J38*L38)+(J39*L39)</f>
        <v>0</v>
      </c>
      <c r="O39" s="170" t="s">
        <v>361</v>
      </c>
      <c r="P39" s="165"/>
      <c r="Q39" s="166" t="s">
        <v>65</v>
      </c>
      <c r="R39" s="167"/>
      <c r="S39" s="168" t="s">
        <v>272</v>
      </c>
      <c r="T39" s="169">
        <f>(P38*R38)+(P39*R39)</f>
        <v>0</v>
      </c>
      <c r="U39" s="258" t="s">
        <v>361</v>
      </c>
      <c r="AD39" s="142">
        <f>IF($L$34=AD35,$N$36*AD36,0)</f>
        <v>0</v>
      </c>
      <c r="AE39" s="142">
        <f t="shared" ref="AE39:AM39" si="8">IF($L$34=AE35,$N$36*AE36,0)</f>
        <v>0</v>
      </c>
      <c r="AF39" s="142">
        <f t="shared" si="8"/>
        <v>0</v>
      </c>
      <c r="AG39" s="142">
        <f t="shared" si="8"/>
        <v>0</v>
      </c>
      <c r="AH39" s="142">
        <f t="shared" si="8"/>
        <v>0</v>
      </c>
      <c r="AI39" s="142">
        <f t="shared" si="8"/>
        <v>0</v>
      </c>
      <c r="AJ39" s="142">
        <f t="shared" si="8"/>
        <v>0</v>
      </c>
      <c r="AK39" s="142">
        <f t="shared" si="8"/>
        <v>0</v>
      </c>
      <c r="AL39" s="142">
        <f t="shared" si="8"/>
        <v>0</v>
      </c>
      <c r="AM39" s="142">
        <f t="shared" si="8"/>
        <v>0</v>
      </c>
      <c r="AN39" s="142"/>
      <c r="AO39" s="142">
        <f>IF($L$34=AO35,$N$36*AO36,0)</f>
        <v>0</v>
      </c>
      <c r="AP39" s="142">
        <f>IF($L$34=AP35,$N$36*AP36,0)</f>
        <v>0</v>
      </c>
    </row>
    <row r="40" spans="1:70" s="157" customFormat="1" ht="17.100000000000001" customHeight="1" x14ac:dyDescent="0.2">
      <c r="A40" s="1245" t="s">
        <v>39</v>
      </c>
      <c r="B40" s="1275" t="s">
        <v>528</v>
      </c>
      <c r="C40" s="1276"/>
      <c r="D40" s="1281" t="s">
        <v>824</v>
      </c>
      <c r="E40" s="1282"/>
      <c r="F40" s="1282"/>
      <c r="G40" s="1282"/>
      <c r="H40" s="265"/>
      <c r="I40" s="106" t="s">
        <v>33</v>
      </c>
      <c r="J40" s="1281" t="s">
        <v>824</v>
      </c>
      <c r="K40" s="1282"/>
      <c r="L40" s="1282"/>
      <c r="M40" s="1282"/>
      <c r="N40" s="265"/>
      <c r="O40" s="107" t="s">
        <v>33</v>
      </c>
      <c r="P40" s="1281" t="s">
        <v>824</v>
      </c>
      <c r="Q40" s="1282"/>
      <c r="R40" s="1282"/>
      <c r="S40" s="1282"/>
      <c r="T40" s="265"/>
      <c r="U40" s="108" t="s">
        <v>33</v>
      </c>
      <c r="AD40" s="142">
        <f>IF($L$37=AD35,$N$39*AD36,0)</f>
        <v>0</v>
      </c>
      <c r="AE40" s="142">
        <f t="shared" ref="AE40:AM40" si="9">IF($L$37=AE35,$N$39*AE36,0)</f>
        <v>0</v>
      </c>
      <c r="AF40" s="142">
        <f t="shared" si="9"/>
        <v>0</v>
      </c>
      <c r="AG40" s="142">
        <f t="shared" si="9"/>
        <v>0</v>
      </c>
      <c r="AH40" s="142">
        <f t="shared" si="9"/>
        <v>0</v>
      </c>
      <c r="AI40" s="142">
        <f t="shared" si="9"/>
        <v>0</v>
      </c>
      <c r="AJ40" s="142">
        <f t="shared" si="9"/>
        <v>0</v>
      </c>
      <c r="AK40" s="142">
        <f t="shared" si="9"/>
        <v>0</v>
      </c>
      <c r="AL40" s="142">
        <f t="shared" si="9"/>
        <v>0</v>
      </c>
      <c r="AM40" s="142">
        <f t="shared" si="9"/>
        <v>0</v>
      </c>
      <c r="AN40" s="142"/>
      <c r="AO40" s="142">
        <f>IF($L$37=AO35,$N$39*AO36,0)</f>
        <v>0</v>
      </c>
      <c r="AP40" s="142">
        <f>IF($L$37=AP35,$N$39*AP36,0)</f>
        <v>0</v>
      </c>
    </row>
    <row r="41" spans="1:70" ht="17.100000000000001" customHeight="1" x14ac:dyDescent="0.2">
      <c r="A41" s="1246"/>
      <c r="B41" s="1277"/>
      <c r="C41" s="1278"/>
      <c r="D41" s="1295" t="s">
        <v>38</v>
      </c>
      <c r="E41" s="1295"/>
      <c r="F41" s="1296">
        <v>620</v>
      </c>
      <c r="G41" s="1296"/>
      <c r="H41" s="262"/>
      <c r="I41" s="109" t="s">
        <v>36</v>
      </c>
      <c r="J41" s="1297" t="s">
        <v>38</v>
      </c>
      <c r="K41" s="1295"/>
      <c r="L41" s="1296">
        <v>620</v>
      </c>
      <c r="M41" s="1296"/>
      <c r="N41" s="262"/>
      <c r="O41" s="110" t="s">
        <v>36</v>
      </c>
      <c r="P41" s="1295" t="s">
        <v>38</v>
      </c>
      <c r="Q41" s="1295"/>
      <c r="R41" s="1296">
        <v>620</v>
      </c>
      <c r="S41" s="1296"/>
      <c r="T41" s="262"/>
      <c r="U41" s="111" t="s">
        <v>36</v>
      </c>
      <c r="V41" s="99"/>
      <c r="W41" s="99"/>
      <c r="AC41" s="157"/>
      <c r="AD41" s="142">
        <f>IF($R$34=AD35,$T$36*AD36,0)</f>
        <v>0</v>
      </c>
      <c r="AE41" s="142">
        <f t="shared" ref="AE41:AM41" si="10">IF($R$34=AE35,$T$36*AE36,0)</f>
        <v>0</v>
      </c>
      <c r="AF41" s="142">
        <f t="shared" si="10"/>
        <v>0</v>
      </c>
      <c r="AG41" s="142">
        <f t="shared" si="10"/>
        <v>0</v>
      </c>
      <c r="AH41" s="142">
        <f t="shared" si="10"/>
        <v>0</v>
      </c>
      <c r="AI41" s="142">
        <f t="shared" si="10"/>
        <v>0</v>
      </c>
      <c r="AJ41" s="142">
        <f t="shared" si="10"/>
        <v>0</v>
      </c>
      <c r="AK41" s="142">
        <f t="shared" si="10"/>
        <v>0</v>
      </c>
      <c r="AL41" s="142">
        <f t="shared" si="10"/>
        <v>0</v>
      </c>
      <c r="AM41" s="142">
        <f t="shared" si="10"/>
        <v>0</v>
      </c>
      <c r="AN41" s="142"/>
      <c r="AO41" s="142">
        <f>IF($R$34=AO35,$T$36*AO36,0)</f>
        <v>0</v>
      </c>
      <c r="AP41" s="142">
        <f>IF($R$34=AP35,$T$36*AP36,0)</f>
        <v>0</v>
      </c>
      <c r="AQ41" s="157"/>
      <c r="AR41" s="157"/>
      <c r="AS41" s="157"/>
      <c r="AT41" s="157"/>
      <c r="AU41" s="157"/>
      <c r="AV41" s="157"/>
      <c r="AW41" s="157"/>
      <c r="AX41" s="157"/>
      <c r="AY41" s="157"/>
      <c r="AZ41" s="157"/>
      <c r="BA41" s="157"/>
      <c r="BB41" s="157"/>
      <c r="BC41" s="157"/>
      <c r="BD41" s="157"/>
      <c r="BE41" s="157"/>
      <c r="BF41" s="157"/>
      <c r="BG41" s="157"/>
      <c r="BH41" s="157"/>
      <c r="BI41" s="157"/>
      <c r="BJ41" s="157"/>
      <c r="BK41" s="157"/>
      <c r="BL41" s="157"/>
      <c r="BM41" s="157"/>
      <c r="BN41" s="157"/>
      <c r="BO41" s="157"/>
      <c r="BP41" s="157"/>
      <c r="BQ41" s="157"/>
      <c r="BR41" s="157"/>
    </row>
    <row r="42" spans="1:70" ht="17.100000000000001" customHeight="1" thickBot="1" x14ac:dyDescent="0.25">
      <c r="A42" s="1246"/>
      <c r="B42" s="1279"/>
      <c r="C42" s="1280"/>
      <c r="D42" s="1295" t="s">
        <v>12</v>
      </c>
      <c r="E42" s="1295"/>
      <c r="F42" s="1296">
        <v>850</v>
      </c>
      <c r="G42" s="1296"/>
      <c r="H42" s="263"/>
      <c r="I42" s="109" t="s">
        <v>36</v>
      </c>
      <c r="J42" s="1297" t="s">
        <v>12</v>
      </c>
      <c r="K42" s="1295"/>
      <c r="L42" s="1296">
        <v>850</v>
      </c>
      <c r="M42" s="1296"/>
      <c r="N42" s="263"/>
      <c r="O42" s="110" t="s">
        <v>36</v>
      </c>
      <c r="P42" s="1295" t="s">
        <v>12</v>
      </c>
      <c r="Q42" s="1295"/>
      <c r="R42" s="1296">
        <v>850</v>
      </c>
      <c r="S42" s="1296"/>
      <c r="T42" s="263"/>
      <c r="U42" s="111" t="s">
        <v>36</v>
      </c>
      <c r="V42" s="99"/>
      <c r="W42" s="99"/>
      <c r="Z42" s="112">
        <f>F41*H41</f>
        <v>0</v>
      </c>
      <c r="AA42" s="112">
        <f>L41*N41</f>
        <v>0</v>
      </c>
      <c r="AB42" s="113">
        <f>R41*T41</f>
        <v>0</v>
      </c>
      <c r="AD42" s="175">
        <f>IF($R$37=AD35,$T$39*AD36,0)</f>
        <v>0</v>
      </c>
      <c r="AE42" s="175">
        <f t="shared" ref="AE42:AM42" si="11">IF($R$37=AE35,$T$39*AE36,0)</f>
        <v>0</v>
      </c>
      <c r="AF42" s="175">
        <f t="shared" si="11"/>
        <v>0</v>
      </c>
      <c r="AG42" s="175">
        <f t="shared" si="11"/>
        <v>0</v>
      </c>
      <c r="AH42" s="175">
        <f t="shared" si="11"/>
        <v>0</v>
      </c>
      <c r="AI42" s="175">
        <f t="shared" si="11"/>
        <v>0</v>
      </c>
      <c r="AJ42" s="175">
        <f t="shared" si="11"/>
        <v>0</v>
      </c>
      <c r="AK42" s="175">
        <f t="shared" si="11"/>
        <v>0</v>
      </c>
      <c r="AL42" s="175">
        <f t="shared" si="11"/>
        <v>0</v>
      </c>
      <c r="AM42" s="175">
        <f t="shared" si="11"/>
        <v>0</v>
      </c>
      <c r="AN42" s="175"/>
      <c r="AO42" s="175">
        <f>IF($R$37=AO35,$T$39*AO36,0)</f>
        <v>0</v>
      </c>
      <c r="AP42" s="175">
        <f>IF($R$37=AP35,$T$39*AP36,0)</f>
        <v>0</v>
      </c>
    </row>
    <row r="43" spans="1:70" ht="17.100000000000001" customHeight="1" thickBot="1" x14ac:dyDescent="0.25">
      <c r="A43" s="1246"/>
      <c r="B43" s="1279"/>
      <c r="C43" s="1280"/>
      <c r="D43" s="1306" t="s">
        <v>37</v>
      </c>
      <c r="E43" s="1306"/>
      <c r="F43" s="1305">
        <v>980</v>
      </c>
      <c r="G43" s="1305"/>
      <c r="H43" s="264"/>
      <c r="I43" s="115" t="s">
        <v>36</v>
      </c>
      <c r="J43" s="1313" t="s">
        <v>37</v>
      </c>
      <c r="K43" s="1306"/>
      <c r="L43" s="1305">
        <v>980</v>
      </c>
      <c r="M43" s="1305"/>
      <c r="N43" s="264"/>
      <c r="O43" s="116" t="s">
        <v>36</v>
      </c>
      <c r="P43" s="1306" t="s">
        <v>37</v>
      </c>
      <c r="Q43" s="1306"/>
      <c r="R43" s="1305">
        <v>980</v>
      </c>
      <c r="S43" s="1305"/>
      <c r="T43" s="264"/>
      <c r="U43" s="117" t="s">
        <v>36</v>
      </c>
      <c r="V43" s="99"/>
      <c r="W43" s="99"/>
      <c r="Z43" s="112">
        <f>F42*H42</f>
        <v>0</v>
      </c>
      <c r="AA43" s="112">
        <f>L42*N42</f>
        <v>0</v>
      </c>
      <c r="AB43" s="113">
        <f>R42*T42</f>
        <v>0</v>
      </c>
      <c r="AC43" s="114">
        <f>SUM(Z42:AB42)</f>
        <v>0</v>
      </c>
      <c r="AD43" s="172">
        <f>SUM(AD37:AD42)</f>
        <v>0</v>
      </c>
      <c r="AE43" s="172">
        <f t="shared" ref="AE43:AM43" si="12">SUM(AE37:AE42)</f>
        <v>0</v>
      </c>
      <c r="AF43" s="172">
        <f t="shared" si="12"/>
        <v>0</v>
      </c>
      <c r="AG43" s="172">
        <f t="shared" si="12"/>
        <v>0</v>
      </c>
      <c r="AH43" s="172">
        <f t="shared" si="12"/>
        <v>0</v>
      </c>
      <c r="AI43" s="172">
        <f t="shared" si="12"/>
        <v>0</v>
      </c>
      <c r="AJ43" s="172">
        <f t="shared" si="12"/>
        <v>0</v>
      </c>
      <c r="AK43" s="172">
        <f t="shared" si="12"/>
        <v>0</v>
      </c>
      <c r="AL43" s="172">
        <f t="shared" si="12"/>
        <v>0</v>
      </c>
      <c r="AM43" s="172">
        <f t="shared" si="12"/>
        <v>0</v>
      </c>
      <c r="AN43" s="172"/>
      <c r="AO43" s="172">
        <f>SUM(AO37:AO42)</f>
        <v>0</v>
      </c>
      <c r="AP43" s="172">
        <f>SUM(AP37:AP42)</f>
        <v>0</v>
      </c>
      <c r="AR43" s="336">
        <f>SUM(AD43:AQ43)</f>
        <v>0</v>
      </c>
    </row>
    <row r="44" spans="1:70" ht="20.100000000000001" customHeight="1" thickBot="1" x14ac:dyDescent="0.3">
      <c r="A44" s="1246"/>
      <c r="B44" s="1440" t="s">
        <v>369</v>
      </c>
      <c r="C44" s="1441"/>
      <c r="D44" s="1274" t="s">
        <v>63</v>
      </c>
      <c r="E44" s="1274"/>
      <c r="F44" s="1272"/>
      <c r="G44" s="1272"/>
      <c r="H44" s="1272"/>
      <c r="I44" s="173" t="s">
        <v>16</v>
      </c>
      <c r="J44" s="1273" t="s">
        <v>63</v>
      </c>
      <c r="K44" s="1274"/>
      <c r="L44" s="1272"/>
      <c r="M44" s="1272"/>
      <c r="N44" s="1272"/>
      <c r="O44" s="174" t="s">
        <v>16</v>
      </c>
      <c r="P44" s="1274" t="s">
        <v>63</v>
      </c>
      <c r="Q44" s="1274"/>
      <c r="R44" s="1272"/>
      <c r="S44" s="1272"/>
      <c r="T44" s="1272"/>
      <c r="U44" s="156" t="s">
        <v>16</v>
      </c>
      <c r="Z44" s="112">
        <f>F43*H43</f>
        <v>0</v>
      </c>
      <c r="AA44" s="112">
        <f>L43*N43</f>
        <v>0</v>
      </c>
      <c r="AB44" s="113">
        <f>R43*T43</f>
        <v>0</v>
      </c>
      <c r="AC44" s="114">
        <f>SUM(Z43:AB43)</f>
        <v>0</v>
      </c>
    </row>
    <row r="45" spans="1:70" ht="17.100000000000001" customHeight="1" thickBot="1" x14ac:dyDescent="0.2">
      <c r="A45" s="1246"/>
      <c r="B45" s="1438" t="s">
        <v>383</v>
      </c>
      <c r="C45" s="1439"/>
      <c r="D45" s="159"/>
      <c r="E45" s="177" t="s">
        <v>65</v>
      </c>
      <c r="F45" s="178"/>
      <c r="G45" s="162" t="s">
        <v>272</v>
      </c>
      <c r="H45" s="1235" t="s">
        <v>67</v>
      </c>
      <c r="I45" s="1235"/>
      <c r="J45" s="163"/>
      <c r="K45" s="177" t="s">
        <v>65</v>
      </c>
      <c r="L45" s="161"/>
      <c r="M45" s="162" t="s">
        <v>272</v>
      </c>
      <c r="N45" s="1235" t="s">
        <v>67</v>
      </c>
      <c r="O45" s="1235"/>
      <c r="P45" s="163"/>
      <c r="Q45" s="177" t="s">
        <v>65</v>
      </c>
      <c r="R45" s="161"/>
      <c r="S45" s="162" t="s">
        <v>272</v>
      </c>
      <c r="T45" s="1235" t="s">
        <v>67</v>
      </c>
      <c r="U45" s="1304"/>
      <c r="AC45" s="114">
        <f>SUM(Z44:AB44)</f>
        <v>0</v>
      </c>
    </row>
    <row r="46" spans="1:70" ht="17.100000000000001" customHeight="1" x14ac:dyDescent="0.2">
      <c r="A46" s="1246"/>
      <c r="B46" s="1438"/>
      <c r="C46" s="1439"/>
      <c r="D46" s="165"/>
      <c r="E46" s="179" t="s">
        <v>65</v>
      </c>
      <c r="F46" s="180"/>
      <c r="G46" s="168" t="s">
        <v>272</v>
      </c>
      <c r="H46" s="169">
        <f>(D45*F45)+(D46*F46)</f>
        <v>0</v>
      </c>
      <c r="I46" s="170" t="s">
        <v>361</v>
      </c>
      <c r="J46" s="171"/>
      <c r="K46" s="179" t="s">
        <v>65</v>
      </c>
      <c r="L46" s="167"/>
      <c r="M46" s="168" t="s">
        <v>272</v>
      </c>
      <c r="N46" s="169">
        <f>(J45*L45)+(J46*L46)</f>
        <v>0</v>
      </c>
      <c r="O46" s="170" t="s">
        <v>361</v>
      </c>
      <c r="P46" s="171"/>
      <c r="Q46" s="179" t="s">
        <v>65</v>
      </c>
      <c r="R46" s="167"/>
      <c r="S46" s="168" t="s">
        <v>272</v>
      </c>
      <c r="T46" s="169">
        <f>(P45*R45)+(P46*R46)</f>
        <v>0</v>
      </c>
      <c r="U46" s="258" t="s">
        <v>361</v>
      </c>
      <c r="AC46" s="140" t="s">
        <v>75</v>
      </c>
    </row>
    <row r="47" spans="1:70" ht="20.100000000000001" customHeight="1" thickBot="1" x14ac:dyDescent="0.2">
      <c r="A47" s="1246"/>
      <c r="B47" s="1438" t="s">
        <v>368</v>
      </c>
      <c r="C47" s="1439"/>
      <c r="D47" s="1274" t="s">
        <v>63</v>
      </c>
      <c r="E47" s="1274"/>
      <c r="F47" s="1272"/>
      <c r="G47" s="1272"/>
      <c r="H47" s="1272"/>
      <c r="I47" s="173" t="s">
        <v>16</v>
      </c>
      <c r="J47" s="1273" t="s">
        <v>63</v>
      </c>
      <c r="K47" s="1274"/>
      <c r="L47" s="1272"/>
      <c r="M47" s="1272"/>
      <c r="N47" s="1272"/>
      <c r="O47" s="174" t="s">
        <v>16</v>
      </c>
      <c r="P47" s="1274" t="s">
        <v>63</v>
      </c>
      <c r="Q47" s="1274"/>
      <c r="R47" s="1272"/>
      <c r="S47" s="1272"/>
      <c r="T47" s="1272"/>
      <c r="U47" s="156" t="s">
        <v>16</v>
      </c>
      <c r="Z47" s="489" t="s">
        <v>784</v>
      </c>
      <c r="AC47" s="141">
        <v>400</v>
      </c>
      <c r="AF47" s="99"/>
    </row>
    <row r="48" spans="1:70" ht="17.100000000000001" customHeight="1" thickBot="1" x14ac:dyDescent="0.2">
      <c r="A48" s="1246"/>
      <c r="B48" s="1438"/>
      <c r="C48" s="1439"/>
      <c r="D48" s="159"/>
      <c r="E48" s="177" t="s">
        <v>65</v>
      </c>
      <c r="F48" s="178"/>
      <c r="G48" s="162" t="s">
        <v>272</v>
      </c>
      <c r="H48" s="1235" t="s">
        <v>67</v>
      </c>
      <c r="I48" s="1235"/>
      <c r="J48" s="163"/>
      <c r="K48" s="177" t="s">
        <v>65</v>
      </c>
      <c r="L48" s="161"/>
      <c r="M48" s="162" t="s">
        <v>272</v>
      </c>
      <c r="N48" s="1235" t="s">
        <v>67</v>
      </c>
      <c r="O48" s="1235"/>
      <c r="P48" s="163"/>
      <c r="Q48" s="177" t="s">
        <v>65</v>
      </c>
      <c r="R48" s="161"/>
      <c r="S48" s="162" t="s">
        <v>272</v>
      </c>
      <c r="T48" s="1235" t="s">
        <v>67</v>
      </c>
      <c r="U48" s="1304"/>
      <c r="W48" s="181" t="s">
        <v>92</v>
      </c>
      <c r="Z48" s="489" t="s">
        <v>785</v>
      </c>
      <c r="AC48" s="172"/>
      <c r="AD48" s="158" t="s">
        <v>103</v>
      </c>
      <c r="AE48" s="158" t="s">
        <v>104</v>
      </c>
      <c r="AF48" s="158" t="s">
        <v>105</v>
      </c>
      <c r="AG48" s="158" t="s">
        <v>106</v>
      </c>
      <c r="AH48" s="158" t="s">
        <v>529</v>
      </c>
      <c r="AI48" s="158" t="s">
        <v>530</v>
      </c>
      <c r="AJ48" s="158" t="s">
        <v>107</v>
      </c>
      <c r="AK48" s="158" t="s">
        <v>108</v>
      </c>
      <c r="AL48" s="158" t="s">
        <v>109</v>
      </c>
      <c r="AM48" s="158" t="s">
        <v>287</v>
      </c>
      <c r="AN48" s="158" t="s">
        <v>835</v>
      </c>
      <c r="AO48" s="158" t="s">
        <v>532</v>
      </c>
      <c r="AP48" s="158" t="s">
        <v>531</v>
      </c>
    </row>
    <row r="49" spans="1:70" ht="17.100000000000001" customHeight="1" x14ac:dyDescent="0.2">
      <c r="A49" s="1246"/>
      <c r="B49" s="283"/>
      <c r="C49" s="284"/>
      <c r="D49" s="285"/>
      <c r="E49" s="286" t="s">
        <v>65</v>
      </c>
      <c r="F49" s="287"/>
      <c r="G49" s="288" t="s">
        <v>272</v>
      </c>
      <c r="H49" s="289">
        <f>(D48*F48)+(D49*F49)</f>
        <v>0</v>
      </c>
      <c r="I49" s="290" t="s">
        <v>361</v>
      </c>
      <c r="J49" s="291"/>
      <c r="K49" s="286" t="s">
        <v>65</v>
      </c>
      <c r="L49" s="292"/>
      <c r="M49" s="288" t="s">
        <v>272</v>
      </c>
      <c r="N49" s="289">
        <f>(J48*L48)+(J49*L49)</f>
        <v>0</v>
      </c>
      <c r="O49" s="290" t="s">
        <v>361</v>
      </c>
      <c r="P49" s="291"/>
      <c r="Q49" s="286" t="s">
        <v>65</v>
      </c>
      <c r="R49" s="292"/>
      <c r="S49" s="288" t="s">
        <v>272</v>
      </c>
      <c r="T49" s="289">
        <f>(P48*R48)+(P49*R49)</f>
        <v>0</v>
      </c>
      <c r="U49" s="293" t="s">
        <v>361</v>
      </c>
      <c r="W49" s="182" t="s">
        <v>93</v>
      </c>
      <c r="X49" s="183">
        <f>AC15+AC16+AC17+AC27+AC28+AC29+AC43+AC44+AC45</f>
        <v>0</v>
      </c>
      <c r="Y49" s="182" t="s">
        <v>61</v>
      </c>
      <c r="Z49" s="489" t="s">
        <v>786</v>
      </c>
      <c r="AD49" s="158">
        <v>580</v>
      </c>
      <c r="AE49" s="158">
        <v>630</v>
      </c>
      <c r="AF49" s="158">
        <v>630</v>
      </c>
      <c r="AG49" s="158">
        <v>680</v>
      </c>
      <c r="AH49" s="158">
        <v>690</v>
      </c>
      <c r="AI49" s="158">
        <v>740</v>
      </c>
      <c r="AJ49" s="158">
        <v>490</v>
      </c>
      <c r="AK49" s="158">
        <v>540</v>
      </c>
      <c r="AL49" s="158">
        <v>580</v>
      </c>
      <c r="AM49" s="158">
        <v>580</v>
      </c>
      <c r="AN49" s="158">
        <v>580</v>
      </c>
      <c r="AO49" s="158">
        <v>1100</v>
      </c>
      <c r="AP49" s="158">
        <v>2800</v>
      </c>
    </row>
    <row r="50" spans="1:70" ht="17.100000000000001" customHeight="1" thickBot="1" x14ac:dyDescent="0.2">
      <c r="A50" s="1247"/>
      <c r="B50" s="1443" t="s">
        <v>274</v>
      </c>
      <c r="C50" s="1444"/>
      <c r="D50" s="186"/>
      <c r="E50" s="1445" t="s">
        <v>275</v>
      </c>
      <c r="F50" s="1445"/>
      <c r="G50" s="1445"/>
      <c r="H50" s="1445"/>
      <c r="I50" s="1446"/>
      <c r="J50" s="187"/>
      <c r="K50" s="1445" t="s">
        <v>275</v>
      </c>
      <c r="L50" s="1445"/>
      <c r="M50" s="1445"/>
      <c r="N50" s="1445"/>
      <c r="O50" s="1446"/>
      <c r="P50" s="187"/>
      <c r="Q50" s="1445" t="s">
        <v>275</v>
      </c>
      <c r="R50" s="1445"/>
      <c r="S50" s="1445"/>
      <c r="T50" s="1445"/>
      <c r="U50" s="1447"/>
      <c r="W50" s="184" t="s">
        <v>94</v>
      </c>
      <c r="X50" s="185">
        <f>AC18+AK30+AK31+AK33+AK34+AK32</f>
        <v>0</v>
      </c>
      <c r="Y50" s="184" t="s">
        <v>61</v>
      </c>
      <c r="Z50" s="489" t="s">
        <v>676</v>
      </c>
      <c r="AD50" s="142">
        <f>IF($F$44=AD48,$H$46*AD49,0)</f>
        <v>0</v>
      </c>
      <c r="AE50" s="142">
        <f t="shared" ref="AE50:AM50" si="13">IF($F$44=AE48,$H$46*AE49,0)</f>
        <v>0</v>
      </c>
      <c r="AF50" s="142">
        <f t="shared" si="13"/>
        <v>0</v>
      </c>
      <c r="AG50" s="142">
        <f t="shared" si="13"/>
        <v>0</v>
      </c>
      <c r="AH50" s="142">
        <f t="shared" si="13"/>
        <v>0</v>
      </c>
      <c r="AI50" s="142">
        <f t="shared" si="13"/>
        <v>0</v>
      </c>
      <c r="AJ50" s="142">
        <f t="shared" si="13"/>
        <v>0</v>
      </c>
      <c r="AK50" s="142">
        <f t="shared" si="13"/>
        <v>0</v>
      </c>
      <c r="AL50" s="142">
        <f t="shared" si="13"/>
        <v>0</v>
      </c>
      <c r="AM50" s="142">
        <f t="shared" si="13"/>
        <v>0</v>
      </c>
      <c r="AN50" s="142"/>
      <c r="AO50" s="142">
        <f>IF($F$44=AO48,$H$46*AO49,0)</f>
        <v>0</v>
      </c>
      <c r="AP50" s="142">
        <f>IF($F$44=AP48,$H$46*AP49,0)</f>
        <v>0</v>
      </c>
    </row>
    <row r="51" spans="1:70" ht="26.25" customHeight="1" thickBot="1" x14ac:dyDescent="0.2">
      <c r="A51" s="1406" t="s">
        <v>677</v>
      </c>
      <c r="B51" s="1407"/>
      <c r="C51" s="1408"/>
      <c r="D51" s="1403" t="s">
        <v>784</v>
      </c>
      <c r="E51" s="1403"/>
      <c r="F51" s="1403"/>
      <c r="G51" s="1403"/>
      <c r="H51" s="1403"/>
      <c r="I51" s="1403"/>
      <c r="J51" s="1410" t="s">
        <v>784</v>
      </c>
      <c r="K51" s="1403"/>
      <c r="L51" s="1403"/>
      <c r="M51" s="1403"/>
      <c r="N51" s="1403"/>
      <c r="O51" s="1411"/>
      <c r="P51" s="1403" t="s">
        <v>784</v>
      </c>
      <c r="Q51" s="1403"/>
      <c r="R51" s="1403"/>
      <c r="S51" s="1403"/>
      <c r="T51" s="1403"/>
      <c r="U51" s="1409"/>
      <c r="W51" s="184" t="s">
        <v>95</v>
      </c>
      <c r="X51" s="185">
        <f>AC37+AC48+AR43+AR56</f>
        <v>0</v>
      </c>
      <c r="Y51" s="184" t="s">
        <v>61</v>
      </c>
      <c r="AD51" s="142">
        <f>IF($F$47=AD48,$H$49*AD49,0)</f>
        <v>0</v>
      </c>
      <c r="AE51" s="142">
        <f t="shared" ref="AE51:AM51" si="14">IF($F$47=AE48,$H$49*AE49,0)</f>
        <v>0</v>
      </c>
      <c r="AF51" s="142">
        <f t="shared" si="14"/>
        <v>0</v>
      </c>
      <c r="AG51" s="142">
        <f t="shared" si="14"/>
        <v>0</v>
      </c>
      <c r="AH51" s="142">
        <f t="shared" si="14"/>
        <v>0</v>
      </c>
      <c r="AI51" s="142">
        <f t="shared" si="14"/>
        <v>0</v>
      </c>
      <c r="AJ51" s="142">
        <f t="shared" si="14"/>
        <v>0</v>
      </c>
      <c r="AK51" s="142">
        <f t="shared" si="14"/>
        <v>0</v>
      </c>
      <c r="AL51" s="142">
        <f t="shared" si="14"/>
        <v>0</v>
      </c>
      <c r="AM51" s="142">
        <f t="shared" si="14"/>
        <v>0</v>
      </c>
      <c r="AN51" s="142"/>
      <c r="AO51" s="142">
        <f>IF($F$47=AO48,$H$49*AO49,0)</f>
        <v>0</v>
      </c>
      <c r="AP51" s="142">
        <f>IF($F$47=AP48,$H$49*AP49,0)</f>
        <v>0</v>
      </c>
    </row>
    <row r="52" spans="1:70" ht="16.899999999999999" customHeight="1" thickBot="1" x14ac:dyDescent="0.2">
      <c r="A52" s="196"/>
      <c r="B52" s="196"/>
      <c r="C52" s="196"/>
      <c r="D52" s="196"/>
      <c r="E52" s="196"/>
      <c r="F52" s="196"/>
      <c r="G52" s="196"/>
      <c r="H52" s="196"/>
      <c r="I52" s="196"/>
      <c r="J52" s="196"/>
      <c r="K52" s="196"/>
      <c r="L52" s="196"/>
      <c r="M52" s="196"/>
      <c r="N52" s="196"/>
      <c r="O52" s="196"/>
      <c r="P52" s="196"/>
      <c r="Q52" s="196"/>
      <c r="R52" s="196"/>
      <c r="S52" s="196"/>
      <c r="T52" s="196"/>
      <c r="U52" s="196"/>
      <c r="W52" s="188" t="s">
        <v>67</v>
      </c>
      <c r="X52" s="189">
        <f>SUM(X49:X51)</f>
        <v>0</v>
      </c>
      <c r="Y52" s="190" t="s">
        <v>61</v>
      </c>
      <c r="AD52" s="142">
        <f>IF($L$44=AD48,$N$46*AD49,0)</f>
        <v>0</v>
      </c>
      <c r="AE52" s="142">
        <f t="shared" ref="AE52:AM52" si="15">IF($L$44=AE48,$N$46*AE49,0)</f>
        <v>0</v>
      </c>
      <c r="AF52" s="142">
        <f t="shared" si="15"/>
        <v>0</v>
      </c>
      <c r="AG52" s="142">
        <f t="shared" si="15"/>
        <v>0</v>
      </c>
      <c r="AH52" s="142">
        <f t="shared" si="15"/>
        <v>0</v>
      </c>
      <c r="AI52" s="142">
        <f t="shared" si="15"/>
        <v>0</v>
      </c>
      <c r="AJ52" s="142">
        <f t="shared" si="15"/>
        <v>0</v>
      </c>
      <c r="AK52" s="142">
        <f t="shared" si="15"/>
        <v>0</v>
      </c>
      <c r="AL52" s="142">
        <f t="shared" si="15"/>
        <v>0</v>
      </c>
      <c r="AM52" s="142">
        <f t="shared" si="15"/>
        <v>0</v>
      </c>
      <c r="AN52" s="142"/>
      <c r="AO52" s="142">
        <f>IF($L$44=AO48,$N$46*AO49,0)</f>
        <v>0</v>
      </c>
      <c r="AP52" s="142">
        <f>IF($L$44=AP48,$N$46*AP49,0)</f>
        <v>0</v>
      </c>
    </row>
    <row r="53" spans="1:70" ht="25.9" customHeight="1" thickTop="1" thickBot="1" x14ac:dyDescent="0.2">
      <c r="A53" s="1269" t="s">
        <v>288</v>
      </c>
      <c r="B53" s="1270"/>
      <c r="C53" s="1271"/>
      <c r="D53" s="1404">
        <f>D5</f>
        <v>0</v>
      </c>
      <c r="E53" s="1405"/>
      <c r="F53" s="1405"/>
      <c r="G53" s="1405"/>
      <c r="H53" s="1405"/>
      <c r="I53" s="1405"/>
      <c r="J53" s="1405"/>
      <c r="K53" s="1405"/>
      <c r="L53" s="1405"/>
      <c r="M53" s="1264" t="s">
        <v>301</v>
      </c>
      <c r="N53" s="1265"/>
      <c r="O53" s="1265"/>
      <c r="P53" s="1257">
        <f>D6</f>
        <v>0</v>
      </c>
      <c r="Q53" s="1258"/>
      <c r="R53" s="1258"/>
      <c r="S53" s="1258"/>
      <c r="T53" s="1259"/>
      <c r="U53" s="196"/>
      <c r="W53" s="191"/>
      <c r="X53" s="192"/>
      <c r="Y53" s="99"/>
      <c r="AD53" s="142">
        <f>IF($L$47=AD48,$N$49*AD49,0)</f>
        <v>0</v>
      </c>
      <c r="AE53" s="142">
        <f t="shared" ref="AE53:AM53" si="16">IF($L$47=AE48,$N$49*AE49,0)</f>
        <v>0</v>
      </c>
      <c r="AF53" s="142">
        <f t="shared" si="16"/>
        <v>0</v>
      </c>
      <c r="AG53" s="142">
        <f t="shared" si="16"/>
        <v>0</v>
      </c>
      <c r="AH53" s="142">
        <f t="shared" si="16"/>
        <v>0</v>
      </c>
      <c r="AI53" s="142">
        <f t="shared" si="16"/>
        <v>0</v>
      </c>
      <c r="AJ53" s="142">
        <f t="shared" si="16"/>
        <v>0</v>
      </c>
      <c r="AK53" s="142">
        <f t="shared" si="16"/>
        <v>0</v>
      </c>
      <c r="AL53" s="142">
        <f t="shared" si="16"/>
        <v>0</v>
      </c>
      <c r="AM53" s="142">
        <f t="shared" si="16"/>
        <v>0</v>
      </c>
      <c r="AN53" s="142"/>
      <c r="AO53" s="142">
        <f>IF($L$47=AO48,$N$49*AO49,0)</f>
        <v>0</v>
      </c>
      <c r="AP53" s="142">
        <f>IF($L$47=AP48,$N$49*AP49,0)</f>
        <v>0</v>
      </c>
    </row>
    <row r="54" spans="1:70" ht="19.149999999999999" customHeight="1" thickBot="1" x14ac:dyDescent="0.3">
      <c r="A54" s="100" t="s">
        <v>292</v>
      </c>
      <c r="Z54" s="112"/>
      <c r="AA54" s="193" t="s">
        <v>96</v>
      </c>
      <c r="AD54" s="142">
        <f>IF($R$44=AD48,$T$46*AD49,0)</f>
        <v>0</v>
      </c>
      <c r="AE54" s="142">
        <f t="shared" ref="AE54:AM54" si="17">IF($R$44=AE48,$T$46*AE49,0)</f>
        <v>0</v>
      </c>
      <c r="AF54" s="142">
        <f t="shared" si="17"/>
        <v>0</v>
      </c>
      <c r="AG54" s="142">
        <f t="shared" si="17"/>
        <v>0</v>
      </c>
      <c r="AH54" s="142">
        <f t="shared" si="17"/>
        <v>0</v>
      </c>
      <c r="AI54" s="142">
        <f t="shared" si="17"/>
        <v>0</v>
      </c>
      <c r="AJ54" s="142">
        <f t="shared" si="17"/>
        <v>0</v>
      </c>
      <c r="AK54" s="142">
        <f t="shared" si="17"/>
        <v>0</v>
      </c>
      <c r="AL54" s="142">
        <f t="shared" si="17"/>
        <v>0</v>
      </c>
      <c r="AM54" s="142">
        <f t="shared" si="17"/>
        <v>0</v>
      </c>
      <c r="AN54" s="142"/>
      <c r="AO54" s="142">
        <f>IF($R$44=AO48,$T$46*AO49,0)</f>
        <v>0</v>
      </c>
      <c r="AP54" s="142">
        <f>IF($R$44=AP48,$T$46*AP49,0)</f>
        <v>0</v>
      </c>
    </row>
    <row r="55" spans="1:70" s="194" customFormat="1" ht="15.75" thickBot="1" x14ac:dyDescent="0.2">
      <c r="A55" s="1264" t="s">
        <v>295</v>
      </c>
      <c r="B55" s="1265"/>
      <c r="C55" s="1266"/>
      <c r="D55" s="1322"/>
      <c r="E55" s="1267"/>
      <c r="F55" s="1267"/>
      <c r="G55" s="1267"/>
      <c r="H55" s="1267"/>
      <c r="I55" s="1267"/>
      <c r="J55" s="1322"/>
      <c r="K55" s="1267"/>
      <c r="L55" s="1267"/>
      <c r="M55" s="1267"/>
      <c r="N55" s="1267"/>
      <c r="O55" s="1323"/>
      <c r="P55" s="1267"/>
      <c r="Q55" s="1267"/>
      <c r="R55" s="1267"/>
      <c r="S55" s="1267"/>
      <c r="T55" s="1267"/>
      <c r="U55" s="1268"/>
      <c r="AC55" s="85"/>
      <c r="AD55" s="175">
        <f>IF($R$47=AD48,$T$49*AD49,0)</f>
        <v>0</v>
      </c>
      <c r="AE55" s="175">
        <f t="shared" ref="AE55:AM55" si="18">IF($R$47=AE48,$T$49*AE49,0)</f>
        <v>0</v>
      </c>
      <c r="AF55" s="175">
        <f t="shared" si="18"/>
        <v>0</v>
      </c>
      <c r="AG55" s="175">
        <f t="shared" si="18"/>
        <v>0</v>
      </c>
      <c r="AH55" s="175">
        <f t="shared" si="18"/>
        <v>0</v>
      </c>
      <c r="AI55" s="175">
        <f t="shared" si="18"/>
        <v>0</v>
      </c>
      <c r="AJ55" s="175">
        <f t="shared" si="18"/>
        <v>0</v>
      </c>
      <c r="AK55" s="175">
        <f t="shared" si="18"/>
        <v>0</v>
      </c>
      <c r="AL55" s="175">
        <f t="shared" si="18"/>
        <v>0</v>
      </c>
      <c r="AM55" s="175">
        <f t="shared" si="18"/>
        <v>0</v>
      </c>
      <c r="AN55" s="175"/>
      <c r="AO55" s="175">
        <f>IF($R$47=AO48,$T$49*AO49,0)</f>
        <v>0</v>
      </c>
      <c r="AP55" s="175">
        <f>IF($R$47=AP48,$T$49*AP49,0)</f>
        <v>0</v>
      </c>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85"/>
    </row>
    <row r="56" spans="1:70" ht="20.100000000000001" customHeight="1" thickBot="1" x14ac:dyDescent="0.2">
      <c r="A56" s="1245" t="s">
        <v>276</v>
      </c>
      <c r="B56" s="1253" t="s">
        <v>536</v>
      </c>
      <c r="C56" s="1254"/>
      <c r="D56" s="1274" t="s">
        <v>63</v>
      </c>
      <c r="E56" s="1274"/>
      <c r="F56" s="1272"/>
      <c r="G56" s="1272"/>
      <c r="H56" s="1272"/>
      <c r="I56" s="210" t="s">
        <v>16</v>
      </c>
      <c r="J56" s="1317" t="s">
        <v>63</v>
      </c>
      <c r="K56" s="1318"/>
      <c r="L56" s="1319"/>
      <c r="M56" s="1319"/>
      <c r="N56" s="1319"/>
      <c r="O56" s="211" t="s">
        <v>16</v>
      </c>
      <c r="P56" s="1320" t="s">
        <v>63</v>
      </c>
      <c r="Q56" s="1320"/>
      <c r="R56" s="1272"/>
      <c r="S56" s="1272"/>
      <c r="T56" s="1272"/>
      <c r="U56" s="212" t="s">
        <v>16</v>
      </c>
      <c r="W56" s="1432" t="s">
        <v>367</v>
      </c>
      <c r="X56" s="1433"/>
      <c r="AC56" s="194"/>
      <c r="AD56" s="172">
        <f>SUM(AD50:AD55)</f>
        <v>0</v>
      </c>
      <c r="AE56" s="172">
        <f t="shared" ref="AE56:AM56" si="19">SUM(AE50:AE55)</f>
        <v>0</v>
      </c>
      <c r="AF56" s="172">
        <f t="shared" si="19"/>
        <v>0</v>
      </c>
      <c r="AG56" s="172">
        <f t="shared" si="19"/>
        <v>0</v>
      </c>
      <c r="AH56" s="172">
        <f t="shared" si="19"/>
        <v>0</v>
      </c>
      <c r="AI56" s="172">
        <f t="shared" si="19"/>
        <v>0</v>
      </c>
      <c r="AJ56" s="172">
        <f t="shared" si="19"/>
        <v>0</v>
      </c>
      <c r="AK56" s="172">
        <f t="shared" si="19"/>
        <v>0</v>
      </c>
      <c r="AL56" s="172">
        <f t="shared" si="19"/>
        <v>0</v>
      </c>
      <c r="AM56" s="172">
        <f t="shared" si="19"/>
        <v>0</v>
      </c>
      <c r="AN56" s="172"/>
      <c r="AO56" s="172">
        <f>SUM(AO50:AO55)</f>
        <v>0</v>
      </c>
      <c r="AP56" s="172">
        <f>SUM(AP50:AP55)</f>
        <v>0</v>
      </c>
      <c r="AQ56" s="194"/>
      <c r="AR56" s="337">
        <f>SUM(AD56:AQ56)</f>
        <v>0</v>
      </c>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row>
    <row r="57" spans="1:70" ht="20.100000000000001" customHeight="1" x14ac:dyDescent="0.15">
      <c r="A57" s="1246"/>
      <c r="B57" s="1255"/>
      <c r="C57" s="1256"/>
      <c r="D57" s="159"/>
      <c r="E57" s="148" t="s">
        <v>65</v>
      </c>
      <c r="F57" s="213"/>
      <c r="G57" s="214" t="s">
        <v>272</v>
      </c>
      <c r="H57" s="1252" t="s">
        <v>67</v>
      </c>
      <c r="I57" s="1252"/>
      <c r="J57" s="215"/>
      <c r="K57" s="216" t="s">
        <v>65</v>
      </c>
      <c r="L57" s="213"/>
      <c r="M57" s="214" t="s">
        <v>66</v>
      </c>
      <c r="N57" s="1252" t="s">
        <v>67</v>
      </c>
      <c r="O57" s="1315"/>
      <c r="P57" s="217"/>
      <c r="Q57" s="216" t="s">
        <v>65</v>
      </c>
      <c r="R57" s="213"/>
      <c r="S57" s="214" t="s">
        <v>66</v>
      </c>
      <c r="T57" s="1252" t="s">
        <v>67</v>
      </c>
      <c r="U57" s="1316"/>
      <c r="W57" s="1434"/>
      <c r="X57" s="1435"/>
      <c r="AK57" s="195"/>
      <c r="AL57" s="195"/>
      <c r="AM57" s="195"/>
      <c r="AN57" s="195"/>
      <c r="AO57" s="195"/>
      <c r="AP57" s="195"/>
      <c r="AQ57" s="195"/>
      <c r="AR57" s="195"/>
      <c r="AS57" s="195"/>
      <c r="AT57" s="195"/>
    </row>
    <row r="58" spans="1:70" ht="20.100000000000001" customHeight="1" x14ac:dyDescent="0.2">
      <c r="A58" s="1246"/>
      <c r="B58" s="1255"/>
      <c r="C58" s="1256"/>
      <c r="D58" s="165"/>
      <c r="E58" s="218" t="s">
        <v>65</v>
      </c>
      <c r="F58" s="219"/>
      <c r="G58" s="220" t="s">
        <v>272</v>
      </c>
      <c r="H58" s="221">
        <f>(D57*F57)+(D58*F58)</f>
        <v>0</v>
      </c>
      <c r="I58" s="222" t="s">
        <v>33</v>
      </c>
      <c r="J58" s="223"/>
      <c r="K58" s="224" t="s">
        <v>65</v>
      </c>
      <c r="L58" s="219"/>
      <c r="M58" s="220" t="s">
        <v>66</v>
      </c>
      <c r="N58" s="221">
        <f>(J57*L57)+(J58*L58)</f>
        <v>0</v>
      </c>
      <c r="O58" s="225" t="s">
        <v>33</v>
      </c>
      <c r="P58" s="221"/>
      <c r="Q58" s="224" t="s">
        <v>65</v>
      </c>
      <c r="R58" s="219"/>
      <c r="S58" s="220" t="s">
        <v>66</v>
      </c>
      <c r="T58" s="221">
        <f>(P57*R57)+(P58*R58)</f>
        <v>0</v>
      </c>
      <c r="U58" s="226" t="s">
        <v>33</v>
      </c>
      <c r="W58" s="1434"/>
      <c r="X58" s="1435"/>
      <c r="AD58" s="194"/>
      <c r="AE58" s="194"/>
      <c r="AF58" s="194"/>
      <c r="AG58" s="194"/>
      <c r="AH58" s="194"/>
      <c r="AI58" s="194"/>
      <c r="AJ58" s="194"/>
    </row>
    <row r="59" spans="1:70" ht="20.100000000000001" customHeight="1" thickBot="1" x14ac:dyDescent="0.2">
      <c r="A59" s="1246"/>
      <c r="B59" s="1255"/>
      <c r="C59" s="1256"/>
      <c r="D59" s="1274" t="s">
        <v>63</v>
      </c>
      <c r="E59" s="1274"/>
      <c r="F59" s="1272"/>
      <c r="G59" s="1272"/>
      <c r="H59" s="1272"/>
      <c r="I59" s="210" t="s">
        <v>16</v>
      </c>
      <c r="J59" s="1321" t="s">
        <v>63</v>
      </c>
      <c r="K59" s="1320"/>
      <c r="L59" s="1272"/>
      <c r="M59" s="1272"/>
      <c r="N59" s="1272"/>
      <c r="O59" s="227" t="s">
        <v>16</v>
      </c>
      <c r="P59" s="1320" t="s">
        <v>63</v>
      </c>
      <c r="Q59" s="1320"/>
      <c r="R59" s="1272"/>
      <c r="S59" s="1272"/>
      <c r="T59" s="1272"/>
      <c r="U59" s="212" t="s">
        <v>16</v>
      </c>
      <c r="W59" s="1436"/>
      <c r="X59" s="1437"/>
      <c r="AK59" s="194"/>
      <c r="AL59" s="194"/>
      <c r="AM59" s="194"/>
      <c r="AN59" s="194"/>
      <c r="AO59" s="194"/>
      <c r="AP59" s="194"/>
      <c r="AQ59" s="194"/>
      <c r="AR59" s="194"/>
      <c r="AS59" s="194"/>
      <c r="AT59" s="194"/>
    </row>
    <row r="60" spans="1:70" ht="20.100000000000001" customHeight="1" thickBot="1" x14ac:dyDescent="0.2">
      <c r="A60" s="1246"/>
      <c r="B60" s="1248" t="s">
        <v>400</v>
      </c>
      <c r="C60" s="1249"/>
      <c r="D60" s="159"/>
      <c r="E60" s="148" t="s">
        <v>65</v>
      </c>
      <c r="F60" s="213"/>
      <c r="G60" s="214" t="s">
        <v>272</v>
      </c>
      <c r="H60" s="1252" t="s">
        <v>67</v>
      </c>
      <c r="I60" s="1252"/>
      <c r="J60" s="215"/>
      <c r="K60" s="216" t="s">
        <v>65</v>
      </c>
      <c r="L60" s="213"/>
      <c r="M60" s="214" t="s">
        <v>66</v>
      </c>
      <c r="N60" s="1252" t="s">
        <v>67</v>
      </c>
      <c r="O60" s="1315"/>
      <c r="P60" s="217"/>
      <c r="Q60" s="216" t="s">
        <v>65</v>
      </c>
      <c r="R60" s="213"/>
      <c r="S60" s="214" t="s">
        <v>66</v>
      </c>
      <c r="T60" s="1252" t="s">
        <v>67</v>
      </c>
      <c r="U60" s="1316"/>
    </row>
    <row r="61" spans="1:70" ht="20.100000000000001" customHeight="1" thickBot="1" x14ac:dyDescent="0.25">
      <c r="A61" s="1247"/>
      <c r="B61" s="1250"/>
      <c r="C61" s="1251"/>
      <c r="D61" s="548"/>
      <c r="E61" s="549" t="s">
        <v>65</v>
      </c>
      <c r="F61" s="550"/>
      <c r="G61" s="551" t="s">
        <v>272</v>
      </c>
      <c r="H61" s="552">
        <f>(D60*F60)+(D61*F61)</f>
        <v>0</v>
      </c>
      <c r="I61" s="553" t="s">
        <v>33</v>
      </c>
      <c r="J61" s="548"/>
      <c r="K61" s="549" t="s">
        <v>65</v>
      </c>
      <c r="L61" s="550"/>
      <c r="M61" s="551" t="s">
        <v>66</v>
      </c>
      <c r="N61" s="552">
        <f>(J60*L60)+(J61*L61)</f>
        <v>0</v>
      </c>
      <c r="O61" s="554" t="s">
        <v>33</v>
      </c>
      <c r="P61" s="555"/>
      <c r="Q61" s="549" t="s">
        <v>65</v>
      </c>
      <c r="R61" s="550"/>
      <c r="S61" s="551" t="s">
        <v>66</v>
      </c>
      <c r="T61" s="552">
        <f>(P60*R60)+(P61*R61)</f>
        <v>0</v>
      </c>
      <c r="U61" s="556" t="s">
        <v>33</v>
      </c>
      <c r="W61" s="228" t="s">
        <v>282</v>
      </c>
      <c r="X61" s="99"/>
      <c r="Y61" s="99"/>
      <c r="AE61" s="112" t="e">
        <f>#REF!*#REF!</f>
        <v>#REF!</v>
      </c>
      <c r="AF61" s="112" t="e">
        <f>#REF!*#REF!</f>
        <v>#REF!</v>
      </c>
      <c r="AG61" s="112" t="e">
        <f>#REF!*#REF!</f>
        <v>#REF!</v>
      </c>
      <c r="AH61" s="114" t="e">
        <f>SUM(AE61:AG61)</f>
        <v>#REF!</v>
      </c>
    </row>
    <row r="62" spans="1:70" ht="20.100000000000001" customHeight="1" x14ac:dyDescent="0.15">
      <c r="W62" s="182" t="s">
        <v>95</v>
      </c>
      <c r="X62" s="183">
        <f>AD64+AE70+AF70</f>
        <v>0</v>
      </c>
      <c r="Y62" s="182" t="s">
        <v>61</v>
      </c>
      <c r="AD62" s="158" t="s">
        <v>75</v>
      </c>
      <c r="AE62" s="158" t="s">
        <v>97</v>
      </c>
      <c r="AF62" s="158" t="s">
        <v>98</v>
      </c>
    </row>
    <row r="63" spans="1:70" s="61" customFormat="1" ht="24.75" thickBot="1" x14ac:dyDescent="0.2">
      <c r="A63" s="85"/>
      <c r="B63" s="85"/>
      <c r="C63" s="85"/>
      <c r="D63" s="85"/>
      <c r="E63" s="85"/>
      <c r="F63" s="85"/>
      <c r="G63" s="85"/>
      <c r="H63" s="85"/>
      <c r="I63" s="85"/>
      <c r="J63" s="85"/>
      <c r="K63" s="85"/>
      <c r="L63" s="85"/>
      <c r="M63" s="85"/>
      <c r="N63" s="85"/>
      <c r="O63" s="85"/>
      <c r="P63" s="85"/>
      <c r="Q63" s="85"/>
      <c r="R63" s="85"/>
      <c r="S63" s="85"/>
      <c r="T63" s="85"/>
      <c r="U63" s="85"/>
      <c r="V63" s="197"/>
      <c r="W63" s="188" t="s">
        <v>67</v>
      </c>
      <c r="X63" s="189">
        <f>SUM(X62:X62)</f>
        <v>0</v>
      </c>
      <c r="Y63" s="190" t="s">
        <v>61</v>
      </c>
      <c r="Z63" s="112"/>
      <c r="AA63" s="112"/>
      <c r="AB63" s="113"/>
      <c r="AC63" s="85"/>
      <c r="AD63" s="164">
        <v>370</v>
      </c>
      <c r="AE63" s="158">
        <v>480</v>
      </c>
      <c r="AF63" s="158">
        <v>440</v>
      </c>
      <c r="AG63" s="85"/>
      <c r="AH63" s="85"/>
      <c r="AI63" s="85"/>
      <c r="AJ63" s="85"/>
      <c r="AK63" s="85"/>
      <c r="AL63" s="85"/>
      <c r="AM63" s="85"/>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5"/>
      <c r="BR63" s="85"/>
    </row>
    <row r="64" spans="1:70" s="198" customFormat="1" ht="24" customHeight="1" thickTop="1" thickBot="1" x14ac:dyDescent="0.3">
      <c r="A64" s="85"/>
      <c r="B64" s="85"/>
      <c r="C64" s="85"/>
      <c r="D64" s="85"/>
      <c r="E64" s="85"/>
      <c r="F64" s="85"/>
      <c r="G64" s="85"/>
      <c r="H64" s="85"/>
      <c r="I64" s="85"/>
      <c r="J64" s="85"/>
      <c r="K64" s="85"/>
      <c r="L64" s="85"/>
      <c r="M64" s="85"/>
      <c r="N64" s="85"/>
      <c r="O64" s="85"/>
      <c r="P64" s="85"/>
      <c r="Q64" s="85"/>
      <c r="R64" s="85"/>
      <c r="S64" s="85"/>
      <c r="T64" s="85"/>
      <c r="U64" s="85"/>
      <c r="W64" s="85"/>
      <c r="X64" s="85"/>
      <c r="Y64" s="85"/>
      <c r="Z64" s="85"/>
      <c r="AA64" s="85"/>
      <c r="AB64" s="85"/>
      <c r="AC64" s="114"/>
      <c r="AD64" s="208"/>
      <c r="AE64" s="209">
        <f>IF($F$57=AE62,$H$59*AE63,0)</f>
        <v>0</v>
      </c>
      <c r="AF64" s="209">
        <f>IF($F$57=AF62,$H$59*AF63,0)</f>
        <v>0</v>
      </c>
      <c r="AG64" s="85"/>
      <c r="AH64" s="85"/>
      <c r="AI64" s="85"/>
      <c r="AJ64" s="85"/>
      <c r="AK64" s="85"/>
      <c r="AL64" s="85"/>
      <c r="AM64" s="85"/>
      <c r="AN64" s="85"/>
      <c r="AO64" s="85"/>
      <c r="AP64" s="85"/>
      <c r="AQ64" s="85"/>
      <c r="AR64" s="85"/>
      <c r="AS64" s="85"/>
      <c r="AT64" s="85"/>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row>
    <row r="65" spans="1:70" s="90" customFormat="1" ht="19.899999999999999" customHeight="1" x14ac:dyDescent="0.25">
      <c r="A65" s="85"/>
      <c r="B65" s="85"/>
      <c r="C65" s="85"/>
      <c r="D65" s="85"/>
      <c r="E65" s="85"/>
      <c r="F65" s="85"/>
      <c r="G65" s="85"/>
      <c r="H65" s="85"/>
      <c r="I65" s="85"/>
      <c r="J65" s="85"/>
      <c r="K65" s="85"/>
      <c r="L65" s="85"/>
      <c r="M65" s="85"/>
      <c r="N65" s="85"/>
      <c r="O65" s="85"/>
      <c r="P65" s="85"/>
      <c r="Q65" s="85"/>
      <c r="R65" s="85"/>
      <c r="S65" s="85"/>
      <c r="T65" s="85"/>
      <c r="U65" s="85"/>
      <c r="W65" s="85"/>
      <c r="X65" s="85"/>
      <c r="Y65" s="85"/>
      <c r="Z65" s="85"/>
      <c r="AA65" s="85"/>
      <c r="AB65" s="85"/>
      <c r="AC65" s="85"/>
      <c r="AD65" s="85"/>
      <c r="AE65" s="142">
        <f>IF($F$60=AE62,#REF!*AE63,0)</f>
        <v>0</v>
      </c>
      <c r="AF65" s="142">
        <f>IF($F$60=AF62,#REF!*AF63,0)</f>
        <v>0</v>
      </c>
      <c r="AG65" s="85"/>
      <c r="AH65" s="85"/>
      <c r="AI65" s="85"/>
      <c r="AJ65" s="85"/>
      <c r="AK65" s="85"/>
      <c r="AL65" s="85"/>
      <c r="AM65" s="85"/>
      <c r="AN65" s="85"/>
      <c r="AO65" s="85"/>
      <c r="AP65" s="85"/>
      <c r="AQ65" s="85"/>
      <c r="AR65" s="85"/>
      <c r="AS65" s="85"/>
      <c r="AT65" s="85"/>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8"/>
      <c r="BR65" s="198"/>
    </row>
    <row r="66" spans="1:70" s="90" customFormat="1" ht="19.899999999999999" customHeight="1" x14ac:dyDescent="0.15">
      <c r="A66" s="85"/>
      <c r="B66" s="85"/>
      <c r="C66" s="85"/>
      <c r="D66" s="85"/>
      <c r="E66" s="85"/>
      <c r="F66" s="85"/>
      <c r="G66" s="85"/>
      <c r="H66" s="85"/>
      <c r="I66" s="85"/>
      <c r="J66" s="85"/>
      <c r="K66" s="85"/>
      <c r="L66" s="85"/>
      <c r="M66" s="85"/>
      <c r="N66" s="85"/>
      <c r="O66" s="85"/>
      <c r="P66" s="85"/>
      <c r="Q66" s="85"/>
      <c r="R66" s="85"/>
      <c r="S66" s="85"/>
      <c r="T66" s="85"/>
      <c r="U66" s="85"/>
      <c r="W66" s="85"/>
      <c r="X66" s="85"/>
      <c r="Y66" s="85"/>
      <c r="Z66" s="85"/>
      <c r="AA66" s="85"/>
      <c r="AB66" s="85"/>
      <c r="AC66" s="85"/>
      <c r="AD66" s="85"/>
      <c r="AE66" s="142">
        <f>IF($L$57=AE62,$N$59*AE63,0)</f>
        <v>0</v>
      </c>
      <c r="AF66" s="142">
        <f>IF($L$57=AF62,$N$59*AF63,0)</f>
        <v>0</v>
      </c>
      <c r="AG66" s="85"/>
      <c r="AH66" s="85"/>
      <c r="AI66" s="85"/>
      <c r="AJ66" s="85"/>
      <c r="AK66" s="85"/>
      <c r="AL66" s="85"/>
      <c r="AM66" s="85"/>
      <c r="AN66" s="85"/>
      <c r="AO66" s="85"/>
      <c r="AP66" s="85"/>
      <c r="AQ66" s="85"/>
      <c r="AR66" s="85"/>
      <c r="AS66" s="85"/>
      <c r="AT66" s="85"/>
    </row>
    <row r="67" spans="1:70" s="199" customFormat="1" ht="19.899999999999999" customHeight="1" x14ac:dyDescent="0.15">
      <c r="A67" s="85"/>
      <c r="B67" s="85"/>
      <c r="C67" s="85"/>
      <c r="D67" s="85"/>
      <c r="E67" s="85"/>
      <c r="F67" s="85"/>
      <c r="G67" s="85"/>
      <c r="H67" s="85"/>
      <c r="I67" s="85"/>
      <c r="J67" s="85"/>
      <c r="K67" s="85"/>
      <c r="L67" s="85"/>
      <c r="M67" s="85"/>
      <c r="N67" s="85"/>
      <c r="O67" s="85"/>
      <c r="P67" s="85"/>
      <c r="Q67" s="85"/>
      <c r="R67" s="85"/>
      <c r="S67" s="85"/>
      <c r="T67" s="85"/>
      <c r="U67" s="85"/>
      <c r="W67" s="85"/>
      <c r="X67" s="85"/>
      <c r="Y67" s="85"/>
      <c r="Z67" s="85"/>
      <c r="AA67" s="85"/>
      <c r="AB67" s="85"/>
      <c r="AC67" s="85"/>
      <c r="AD67" s="85"/>
      <c r="AE67" s="142">
        <f>IF($L$60=AE62,#REF!*AE63,0)</f>
        <v>0</v>
      </c>
      <c r="AF67" s="142">
        <f>IF($L$60=AF62,#REF!*AF63,0)</f>
        <v>0</v>
      </c>
      <c r="AG67" s="85"/>
      <c r="AH67" s="85"/>
      <c r="AI67" s="85"/>
      <c r="AJ67" s="85"/>
      <c r="AK67" s="61"/>
      <c r="AL67" s="61"/>
      <c r="AM67" s="61"/>
      <c r="AN67" s="61"/>
      <c r="AO67" s="61"/>
      <c r="AP67" s="61"/>
      <c r="AQ67" s="61"/>
      <c r="AR67" s="61"/>
      <c r="AS67" s="61"/>
      <c r="AT67" s="61"/>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row>
    <row r="68" spans="1:70" s="199" customFormat="1" ht="19.899999999999999" customHeight="1" x14ac:dyDescent="0.25">
      <c r="A68" s="85"/>
      <c r="B68" s="85"/>
      <c r="C68" s="85"/>
      <c r="D68" s="85"/>
      <c r="E68" s="85"/>
      <c r="F68" s="85"/>
      <c r="G68" s="85"/>
      <c r="H68" s="85"/>
      <c r="I68" s="85"/>
      <c r="J68" s="85"/>
      <c r="K68" s="85"/>
      <c r="L68" s="85"/>
      <c r="M68" s="85"/>
      <c r="N68" s="85"/>
      <c r="O68" s="85"/>
      <c r="P68" s="85"/>
      <c r="Q68" s="85"/>
      <c r="R68" s="85"/>
      <c r="S68" s="85"/>
      <c r="T68" s="85"/>
      <c r="U68" s="85"/>
      <c r="W68" s="85"/>
      <c r="X68" s="85"/>
      <c r="Y68" s="85"/>
      <c r="Z68" s="85"/>
      <c r="AA68" s="85"/>
      <c r="AB68" s="85"/>
      <c r="AC68" s="85"/>
      <c r="AD68" s="85"/>
      <c r="AE68" s="142">
        <f>IF($R$57=AE62,$T$59*AE63,0)</f>
        <v>0</v>
      </c>
      <c r="AF68" s="142">
        <f>IF($R$57=AF62,$T$59*AF63,0)</f>
        <v>0</v>
      </c>
      <c r="AG68" s="85"/>
      <c r="AH68" s="85"/>
      <c r="AI68" s="85"/>
      <c r="AJ68" s="85"/>
      <c r="AK68" s="198"/>
      <c r="AL68" s="198"/>
      <c r="AM68" s="198"/>
      <c r="AN68" s="198"/>
      <c r="AO68" s="198"/>
      <c r="AP68" s="198"/>
      <c r="AQ68" s="198"/>
      <c r="AR68" s="198"/>
      <c r="AS68" s="198"/>
      <c r="AT68" s="198"/>
    </row>
    <row r="69" spans="1:70" s="199" customFormat="1" ht="19.899999999999999" customHeight="1" thickBot="1" x14ac:dyDescent="0.2">
      <c r="A69" s="85"/>
      <c r="B69" s="85"/>
      <c r="C69" s="85"/>
      <c r="D69" s="85"/>
      <c r="E69" s="85"/>
      <c r="F69" s="85"/>
      <c r="G69" s="85"/>
      <c r="H69" s="85"/>
      <c r="I69" s="85"/>
      <c r="J69" s="85"/>
      <c r="K69" s="85"/>
      <c r="L69" s="85"/>
      <c r="M69" s="85"/>
      <c r="N69" s="85"/>
      <c r="O69" s="85"/>
      <c r="P69" s="85"/>
      <c r="Q69" s="85"/>
      <c r="R69" s="85"/>
      <c r="S69" s="85"/>
      <c r="T69" s="85"/>
      <c r="U69" s="85"/>
      <c r="Z69" s="85"/>
      <c r="AA69" s="85"/>
      <c r="AB69" s="85"/>
      <c r="AC69" s="85"/>
      <c r="AD69" s="85"/>
      <c r="AE69" s="175">
        <f>IF($R$60=AE62,#REF!*AE63,0)</f>
        <v>0</v>
      </c>
      <c r="AF69" s="175">
        <f>IF($R$60=AF62,#REF!*AF63,0)</f>
        <v>0</v>
      </c>
      <c r="AG69" s="85"/>
      <c r="AH69" s="85"/>
      <c r="AI69" s="85"/>
      <c r="AJ69" s="85"/>
      <c r="AK69" s="90"/>
      <c r="AL69" s="90"/>
      <c r="AM69" s="90"/>
      <c r="AN69" s="90"/>
      <c r="AO69" s="90"/>
      <c r="AP69" s="90"/>
      <c r="AQ69" s="90"/>
      <c r="AR69" s="90"/>
      <c r="AS69" s="90"/>
      <c r="AT69" s="90"/>
    </row>
    <row r="70" spans="1:70" s="199" customFormat="1" ht="19.899999999999999" customHeight="1" thickBot="1" x14ac:dyDescent="0.2">
      <c r="A70" s="85"/>
      <c r="B70" s="85"/>
      <c r="C70" s="85"/>
      <c r="D70" s="85"/>
      <c r="E70" s="85"/>
      <c r="F70" s="85"/>
      <c r="G70" s="85"/>
      <c r="H70" s="85"/>
      <c r="I70" s="85"/>
      <c r="J70" s="85"/>
      <c r="K70" s="85"/>
      <c r="L70" s="85"/>
      <c r="M70" s="85"/>
      <c r="N70" s="85"/>
      <c r="O70" s="85"/>
      <c r="P70" s="85"/>
      <c r="Q70" s="85"/>
      <c r="R70" s="85"/>
      <c r="S70" s="85"/>
      <c r="T70" s="85"/>
      <c r="U70" s="85"/>
      <c r="AC70" s="85"/>
      <c r="AD70" s="85"/>
      <c r="AE70" s="172">
        <f>SUM(AE64:AE69)</f>
        <v>0</v>
      </c>
      <c r="AF70" s="172">
        <f>SUM(AF64:AF69)</f>
        <v>0</v>
      </c>
      <c r="AG70" s="176"/>
      <c r="AH70" s="85"/>
      <c r="AI70" s="85"/>
      <c r="AJ70" s="85"/>
      <c r="AK70" s="90"/>
      <c r="AL70" s="90"/>
      <c r="AM70" s="90"/>
      <c r="AN70" s="90"/>
      <c r="AO70" s="90"/>
      <c r="AP70" s="90"/>
      <c r="AQ70" s="90"/>
      <c r="AR70" s="90"/>
      <c r="AS70" s="90"/>
      <c r="AT70" s="90"/>
    </row>
    <row r="71" spans="1:70" s="199" customFormat="1" ht="19.899999999999999" customHeight="1" x14ac:dyDescent="0.15">
      <c r="A71" s="85"/>
      <c r="B71" s="85"/>
      <c r="C71" s="85"/>
      <c r="D71" s="85"/>
      <c r="E71" s="85"/>
      <c r="F71" s="85"/>
      <c r="G71" s="85"/>
      <c r="H71" s="85"/>
      <c r="I71" s="85"/>
      <c r="J71" s="85"/>
      <c r="K71" s="85"/>
      <c r="L71" s="85"/>
      <c r="M71" s="85"/>
      <c r="N71" s="85"/>
      <c r="O71" s="85"/>
      <c r="P71" s="85"/>
      <c r="Q71" s="85"/>
      <c r="R71" s="85"/>
      <c r="S71" s="85"/>
      <c r="T71" s="85"/>
      <c r="U71" s="85"/>
      <c r="W71" s="201"/>
      <c r="X71" s="201"/>
      <c r="Y71" s="201"/>
    </row>
    <row r="72" spans="1:70" s="199" customFormat="1" ht="19.899999999999999" customHeight="1" x14ac:dyDescent="0.15">
      <c r="A72" s="85"/>
      <c r="B72" s="85"/>
      <c r="C72" s="85"/>
      <c r="D72" s="85"/>
      <c r="E72" s="85"/>
      <c r="F72" s="85"/>
      <c r="G72" s="85"/>
      <c r="H72" s="85"/>
      <c r="I72" s="85"/>
      <c r="J72" s="85"/>
      <c r="K72" s="85"/>
      <c r="L72" s="85"/>
      <c r="M72" s="85"/>
      <c r="N72" s="85"/>
      <c r="O72" s="85"/>
      <c r="P72" s="85"/>
      <c r="Q72" s="85"/>
      <c r="R72" s="85"/>
      <c r="S72" s="85"/>
      <c r="T72" s="85"/>
      <c r="U72" s="85"/>
      <c r="V72" s="201"/>
      <c r="W72" s="85"/>
      <c r="X72" s="85"/>
      <c r="Y72" s="85"/>
      <c r="Z72" s="201"/>
      <c r="AA72" s="201"/>
      <c r="AB72" s="202"/>
    </row>
    <row r="73" spans="1:70" ht="19.899999999999999" customHeight="1" x14ac:dyDescent="0.15">
      <c r="AC73" s="199"/>
      <c r="AD73" s="199"/>
      <c r="AE73" s="199"/>
      <c r="AF73" s="199"/>
      <c r="AG73" s="199"/>
      <c r="AH73" s="199"/>
      <c r="AI73" s="199"/>
      <c r="AJ73" s="199"/>
      <c r="AK73" s="199"/>
      <c r="AL73" s="199"/>
      <c r="AM73" s="199"/>
      <c r="AN73" s="199"/>
      <c r="AO73" s="199"/>
      <c r="AP73" s="199"/>
      <c r="AQ73" s="199"/>
      <c r="AR73" s="199"/>
      <c r="AS73" s="199"/>
      <c r="AT73" s="199"/>
      <c r="AU73" s="199"/>
      <c r="AV73" s="199"/>
      <c r="AW73" s="199"/>
      <c r="AX73" s="199"/>
      <c r="AY73" s="199"/>
      <c r="AZ73" s="199"/>
      <c r="BA73" s="199"/>
      <c r="BB73" s="199"/>
      <c r="BC73" s="199"/>
      <c r="BD73" s="199"/>
      <c r="BE73" s="199"/>
      <c r="BF73" s="199"/>
      <c r="BG73" s="199"/>
      <c r="BH73" s="199"/>
      <c r="BI73" s="199"/>
      <c r="BJ73" s="199"/>
      <c r="BK73" s="199"/>
      <c r="BL73" s="199"/>
      <c r="BM73" s="199"/>
      <c r="BN73" s="199"/>
      <c r="BO73" s="199"/>
      <c r="BP73" s="199"/>
      <c r="BQ73" s="199"/>
      <c r="BR73" s="199"/>
    </row>
    <row r="74" spans="1:70" ht="19.899999999999999" customHeight="1" x14ac:dyDescent="0.15">
      <c r="AD74" s="199"/>
      <c r="AE74" s="199"/>
      <c r="AF74" s="199"/>
      <c r="AG74" s="199"/>
      <c r="AH74" s="199"/>
      <c r="AI74" s="199"/>
      <c r="AJ74" s="199"/>
      <c r="AK74" s="199"/>
      <c r="AL74" s="199"/>
      <c r="AM74" s="199"/>
      <c r="AN74" s="199"/>
      <c r="AO74" s="199"/>
      <c r="AP74" s="199"/>
      <c r="AQ74" s="199"/>
      <c r="AR74" s="199"/>
      <c r="AS74" s="199"/>
      <c r="AT74" s="199"/>
    </row>
    <row r="75" spans="1:70" ht="19.899999999999999" customHeight="1" x14ac:dyDescent="0.15">
      <c r="W75" s="203" t="s">
        <v>291</v>
      </c>
      <c r="X75" s="199"/>
      <c r="Y75" s="199"/>
      <c r="Z75" s="199"/>
      <c r="AA75" s="199"/>
      <c r="AD75" s="199"/>
      <c r="AE75" s="199"/>
      <c r="AF75" s="199"/>
      <c r="AG75" s="199"/>
      <c r="AH75" s="199"/>
      <c r="AI75" s="199"/>
      <c r="AJ75" s="199"/>
      <c r="AK75" s="199"/>
      <c r="AL75" s="199"/>
      <c r="AM75" s="199"/>
      <c r="AN75" s="199"/>
      <c r="AO75" s="199"/>
      <c r="AP75" s="199"/>
      <c r="AQ75" s="199"/>
      <c r="AR75" s="199"/>
      <c r="AS75" s="199"/>
      <c r="AT75" s="199"/>
    </row>
    <row r="76" spans="1:70" ht="19.899999999999999" customHeight="1" x14ac:dyDescent="0.15">
      <c r="W76" s="204" t="s">
        <v>90</v>
      </c>
      <c r="X76" s="183" t="e">
        <f>(#REF!*#REF!)+(#REF!*#REF!)+(#REF!*#REF!)+(#REF!*#REF!)+(#REF!*#REF!)+(#REF!*#REF!)+(#REF!*#REF!)+(#REF!*#REF!)+(#REF!*#REF!)+(#REF!*#REF!)+(#REF!*#REF!)+(#REF!*#REF!)+(#REF!*#REF!)+(#REF!*#REF!)</f>
        <v>#REF!</v>
      </c>
      <c r="Y76" s="205" t="s">
        <v>61</v>
      </c>
      <c r="AD76" s="199"/>
      <c r="AE76" s="199"/>
      <c r="AF76" s="199"/>
      <c r="AG76" s="199"/>
      <c r="AH76" s="199"/>
      <c r="AI76" s="199"/>
      <c r="AJ76" s="199"/>
      <c r="AK76" s="199"/>
      <c r="AL76" s="199"/>
      <c r="AM76" s="199"/>
      <c r="AN76" s="199"/>
      <c r="AO76" s="199"/>
      <c r="AP76" s="199"/>
      <c r="AQ76" s="199"/>
      <c r="AR76" s="199"/>
      <c r="AS76" s="199"/>
      <c r="AT76" s="199"/>
    </row>
    <row r="77" spans="1:70" ht="19.899999999999999" customHeight="1" x14ac:dyDescent="0.15">
      <c r="W77" s="206" t="s">
        <v>91</v>
      </c>
      <c r="X77" s="183" t="e">
        <f>(#REF!*#REF!)+(#REF!*#REF!)+(#REF!*#REF!)+(#REF!*#REF!)+(#REF!*#REF!)+(#REF!*#REF!)+(#REF!*#REF!)+(#REF!*#REF!)+(#REF!*#REF!)</f>
        <v>#REF!</v>
      </c>
      <c r="Y77" s="207" t="s">
        <v>61</v>
      </c>
    </row>
    <row r="78" spans="1:70" ht="19.899999999999999" customHeight="1" x14ac:dyDescent="0.15"/>
    <row r="79" spans="1:70" ht="17.45" customHeight="1" x14ac:dyDescent="0.15"/>
    <row r="82" spans="23:30" ht="15" customHeight="1" x14ac:dyDescent="0.15"/>
    <row r="83" spans="23:30" ht="15" customHeight="1" x14ac:dyDescent="0.15"/>
    <row r="84" spans="23:30" ht="15" customHeight="1" x14ac:dyDescent="0.15"/>
    <row r="85" spans="23:30" ht="22.15" customHeight="1" x14ac:dyDescent="0.15"/>
    <row r="86" spans="23:30" ht="22.15" customHeight="1" x14ac:dyDescent="0.15"/>
    <row r="87" spans="23:30" ht="22.15" customHeight="1" thickBot="1" x14ac:dyDescent="0.2">
      <c r="AA87" s="112" t="e">
        <f>#REF!*#REF!</f>
        <v>#REF!</v>
      </c>
      <c r="AB87" s="112" t="e">
        <f>#REF!*#REF!</f>
        <v>#REF!</v>
      </c>
    </row>
    <row r="88" spans="23:30" ht="22.15" customHeight="1" thickBot="1" x14ac:dyDescent="0.2">
      <c r="Z88" s="158" t="s">
        <v>75</v>
      </c>
      <c r="AA88" s="158" t="s">
        <v>97</v>
      </c>
      <c r="AB88" s="158" t="s">
        <v>98</v>
      </c>
      <c r="AC88" s="112" t="e">
        <f>#REF!*#REF!</f>
        <v>#REF!</v>
      </c>
      <c r="AD88" s="114" t="e">
        <f>SUM(AA87:AC87)</f>
        <v>#REF!</v>
      </c>
    </row>
    <row r="89" spans="23:30" ht="12.6" customHeight="1" thickBot="1" x14ac:dyDescent="0.2">
      <c r="Z89" s="164">
        <v>370</v>
      </c>
      <c r="AA89" s="158">
        <v>350</v>
      </c>
      <c r="AB89" s="158">
        <v>350</v>
      </c>
    </row>
    <row r="90" spans="23:30" ht="15.75" thickBot="1" x14ac:dyDescent="0.2">
      <c r="Z90" s="208" t="e">
        <f>(Z89*#REF!)+(Z89*#REF!)+(Z89*#REF!)</f>
        <v>#REF!</v>
      </c>
      <c r="AA90" s="209">
        <f>IF($F$56=AA88,$H$58*AA89,0)</f>
        <v>0</v>
      </c>
      <c r="AB90" s="209">
        <f>IF($F$56=AB88,$H$58*AB89,0)</f>
        <v>0</v>
      </c>
    </row>
    <row r="91" spans="23:30" x14ac:dyDescent="0.15">
      <c r="W91" s="1432" t="s">
        <v>367</v>
      </c>
      <c r="X91" s="1433"/>
      <c r="AA91" s="142">
        <f>IF($F$59=AA88,$H$61*AA89,0)</f>
        <v>0</v>
      </c>
      <c r="AB91" s="142">
        <f>IF($F$59=AB88,$H$61*AB89,0)</f>
        <v>0</v>
      </c>
    </row>
    <row r="92" spans="23:30" ht="19.899999999999999" customHeight="1" x14ac:dyDescent="0.15">
      <c r="W92" s="1434"/>
      <c r="X92" s="1435"/>
      <c r="AA92" s="142">
        <f>IF($L$56=AA88,$N$58*AA89,0)</f>
        <v>0</v>
      </c>
      <c r="AB92" s="142">
        <f>IF($L$56=AB88,$N$58*AB89,0)</f>
        <v>0</v>
      </c>
    </row>
    <row r="93" spans="23:30" ht="19.899999999999999" customHeight="1" x14ac:dyDescent="0.15">
      <c r="W93" s="1434"/>
      <c r="X93" s="1435"/>
      <c r="AA93" s="142">
        <f>IF($L$59=AA88,$N$61*AA89,0)</f>
        <v>0</v>
      </c>
      <c r="AB93" s="142">
        <f>IF($L$59=AB88,$N$61*AB89,0)</f>
        <v>0</v>
      </c>
    </row>
    <row r="94" spans="23:30" ht="19.899999999999999" customHeight="1" thickBot="1" x14ac:dyDescent="0.2">
      <c r="W94" s="1436"/>
      <c r="X94" s="1437"/>
      <c r="AA94" s="142">
        <f>IF($R$56=AA88,$T$58*AA89,0)</f>
        <v>0</v>
      </c>
      <c r="AB94" s="142">
        <f>IF($R$56=AB88,$T$58*AB89,0)</f>
        <v>0</v>
      </c>
    </row>
    <row r="95" spans="23:30" ht="19.899999999999999" customHeight="1" thickBot="1" x14ac:dyDescent="0.2">
      <c r="AA95" s="175">
        <f>IF($R$59=AA88,$T$61*AA89,0)</f>
        <v>0</v>
      </c>
      <c r="AB95" s="175">
        <f>IF($R$59=AB88,$T$61*AB89,0)</f>
        <v>0</v>
      </c>
    </row>
    <row r="96" spans="23:30" ht="19.899999999999999" customHeight="1" thickBot="1" x14ac:dyDescent="0.2">
      <c r="W96" s="228" t="s">
        <v>282</v>
      </c>
      <c r="X96" s="99"/>
      <c r="Y96" s="99"/>
      <c r="AA96" s="172">
        <f>SUM(AA90:AA95)</f>
        <v>0</v>
      </c>
      <c r="AB96" s="172">
        <f>SUM(AB90:AB95)</f>
        <v>0</v>
      </c>
    </row>
    <row r="97" spans="23:29" ht="19.899999999999999" customHeight="1" x14ac:dyDescent="0.15">
      <c r="W97" s="182" t="s">
        <v>94</v>
      </c>
      <c r="X97" s="183" t="e">
        <f>AD88+AC100</f>
        <v>#REF!</v>
      </c>
      <c r="Y97" s="182" t="s">
        <v>61</v>
      </c>
      <c r="AC97" s="176"/>
    </row>
    <row r="98" spans="23:29" ht="19.899999999999999" customHeight="1" x14ac:dyDescent="0.15">
      <c r="W98" s="184" t="s">
        <v>95</v>
      </c>
      <c r="X98" s="185" t="e">
        <f>Z90+AA96+AB96</f>
        <v>#REF!</v>
      </c>
      <c r="Y98" s="184" t="s">
        <v>61</v>
      </c>
    </row>
    <row r="99" spans="23:29" ht="19.899999999999999" customHeight="1" thickBot="1" x14ac:dyDescent="0.2">
      <c r="W99" s="188" t="s">
        <v>67</v>
      </c>
      <c r="X99" s="189" t="e">
        <f>SUM(X97:X98)</f>
        <v>#REF!</v>
      </c>
      <c r="Y99" s="190" t="s">
        <v>61</v>
      </c>
      <c r="Z99" s="112" t="e">
        <f>#REF!*#REF!</f>
        <v>#REF!</v>
      </c>
      <c r="AA99" s="112" t="e">
        <f>#REF!*#REF!</f>
        <v>#REF!</v>
      </c>
      <c r="AB99" s="113" t="e">
        <f>#REF!*#REF!</f>
        <v>#REF!</v>
      </c>
    </row>
    <row r="100" spans="23:29" ht="29.45" customHeight="1" thickTop="1" thickBot="1" x14ac:dyDescent="0.2">
      <c r="AC100" s="114" t="e">
        <f>SUM(Z99:AB99)</f>
        <v>#REF!</v>
      </c>
    </row>
  </sheetData>
  <mergeCells count="224">
    <mergeCell ref="A55:C55"/>
    <mergeCell ref="D55:I55"/>
    <mergeCell ref="J55:O55"/>
    <mergeCell ref="P55:U55"/>
    <mergeCell ref="A56:A61"/>
    <mergeCell ref="R59:T59"/>
    <mergeCell ref="H60:I60"/>
    <mergeCell ref="N60:O60"/>
    <mergeCell ref="T60:U60"/>
    <mergeCell ref="B56:C59"/>
    <mergeCell ref="B60:C61"/>
    <mergeCell ref="W91:X94"/>
    <mergeCell ref="D56:E56"/>
    <mergeCell ref="F56:H56"/>
    <mergeCell ref="J56:K56"/>
    <mergeCell ref="L56:N56"/>
    <mergeCell ref="P56:Q56"/>
    <mergeCell ref="R56:T56"/>
    <mergeCell ref="H57:I57"/>
    <mergeCell ref="N57:O57"/>
    <mergeCell ref="T57:U57"/>
    <mergeCell ref="D59:E59"/>
    <mergeCell ref="F59:H59"/>
    <mergeCell ref="J59:K59"/>
    <mergeCell ref="L59:N59"/>
    <mergeCell ref="P59:Q59"/>
    <mergeCell ref="W56:X59"/>
    <mergeCell ref="D53:L53"/>
    <mergeCell ref="M53:O53"/>
    <mergeCell ref="P53:T53"/>
    <mergeCell ref="A51:C51"/>
    <mergeCell ref="D51:I51"/>
    <mergeCell ref="J51:O51"/>
    <mergeCell ref="P51:U51"/>
    <mergeCell ref="B50:C50"/>
    <mergeCell ref="E50:I50"/>
    <mergeCell ref="K50:O50"/>
    <mergeCell ref="Q50:U50"/>
    <mergeCell ref="A40:A50"/>
    <mergeCell ref="A53:C53"/>
    <mergeCell ref="B45:C46"/>
    <mergeCell ref="H45:I45"/>
    <mergeCell ref="N45:O45"/>
    <mergeCell ref="T45:U45"/>
    <mergeCell ref="B47:C48"/>
    <mergeCell ref="D47:E47"/>
    <mergeCell ref="F47:H47"/>
    <mergeCell ref="J47:K47"/>
    <mergeCell ref="L47:N47"/>
    <mergeCell ref="P47:Q47"/>
    <mergeCell ref="R47:T47"/>
    <mergeCell ref="H48:I48"/>
    <mergeCell ref="N48:O48"/>
    <mergeCell ref="T48:U48"/>
    <mergeCell ref="D43:E43"/>
    <mergeCell ref="F43:G43"/>
    <mergeCell ref="J43:K43"/>
    <mergeCell ref="L43:M43"/>
    <mergeCell ref="P43:Q43"/>
    <mergeCell ref="R43:S43"/>
    <mergeCell ref="B44:C44"/>
    <mergeCell ref="D44:E44"/>
    <mergeCell ref="F44:H44"/>
    <mergeCell ref="J44:K44"/>
    <mergeCell ref="L44:N44"/>
    <mergeCell ref="P44:Q44"/>
    <mergeCell ref="R44:T44"/>
    <mergeCell ref="B40:C43"/>
    <mergeCell ref="D40:G40"/>
    <mergeCell ref="J40:M40"/>
    <mergeCell ref="P40:S40"/>
    <mergeCell ref="D41:E41"/>
    <mergeCell ref="F41:G41"/>
    <mergeCell ref="J41:K41"/>
    <mergeCell ref="L41:M41"/>
    <mergeCell ref="P41:Q41"/>
    <mergeCell ref="R41:S41"/>
    <mergeCell ref="D42:E42"/>
    <mergeCell ref="F42:G42"/>
    <mergeCell ref="J42:K42"/>
    <mergeCell ref="L42:M42"/>
    <mergeCell ref="P42:Q42"/>
    <mergeCell ref="R42:S42"/>
    <mergeCell ref="B37:C38"/>
    <mergeCell ref="D37:E37"/>
    <mergeCell ref="F37:H37"/>
    <mergeCell ref="J37:K37"/>
    <mergeCell ref="L37:N37"/>
    <mergeCell ref="P37:Q37"/>
    <mergeCell ref="R37:T37"/>
    <mergeCell ref="H38:I38"/>
    <mergeCell ref="N38:O38"/>
    <mergeCell ref="T38:U38"/>
    <mergeCell ref="B34:C34"/>
    <mergeCell ref="D34:E34"/>
    <mergeCell ref="F34:H34"/>
    <mergeCell ref="J34:K34"/>
    <mergeCell ref="L34:N34"/>
    <mergeCell ref="P34:Q34"/>
    <mergeCell ref="R34:T34"/>
    <mergeCell ref="B35:C36"/>
    <mergeCell ref="H35:I35"/>
    <mergeCell ref="N35:O35"/>
    <mergeCell ref="T35:U35"/>
    <mergeCell ref="V30:V33"/>
    <mergeCell ref="W30:X33"/>
    <mergeCell ref="D31:F31"/>
    <mergeCell ref="G31:H31"/>
    <mergeCell ref="J31:L31"/>
    <mergeCell ref="M31:N31"/>
    <mergeCell ref="P31:R31"/>
    <mergeCell ref="S31:T31"/>
    <mergeCell ref="D32:E32"/>
    <mergeCell ref="F32:H32"/>
    <mergeCell ref="J32:K32"/>
    <mergeCell ref="L32:N32"/>
    <mergeCell ref="P32:Q32"/>
    <mergeCell ref="R32:T32"/>
    <mergeCell ref="D33:F33"/>
    <mergeCell ref="G33:H33"/>
    <mergeCell ref="J33:L33"/>
    <mergeCell ref="M33:N33"/>
    <mergeCell ref="P33:R33"/>
    <mergeCell ref="S33:T33"/>
    <mergeCell ref="P29:Q29"/>
    <mergeCell ref="R29:S29"/>
    <mergeCell ref="B30:C33"/>
    <mergeCell ref="D30:E30"/>
    <mergeCell ref="F30:H30"/>
    <mergeCell ref="J30:K30"/>
    <mergeCell ref="L30:N30"/>
    <mergeCell ref="P30:Q30"/>
    <mergeCell ref="R30:T30"/>
    <mergeCell ref="B25:C25"/>
    <mergeCell ref="E25:I25"/>
    <mergeCell ref="K25:O25"/>
    <mergeCell ref="Q25:U25"/>
    <mergeCell ref="B26:C29"/>
    <mergeCell ref="D26:G26"/>
    <mergeCell ref="J26:M26"/>
    <mergeCell ref="P26:S26"/>
    <mergeCell ref="D27:E27"/>
    <mergeCell ref="F27:G27"/>
    <mergeCell ref="J27:K27"/>
    <mergeCell ref="L27:M27"/>
    <mergeCell ref="P27:Q27"/>
    <mergeCell ref="R27:S27"/>
    <mergeCell ref="D28:E28"/>
    <mergeCell ref="F28:G28"/>
    <mergeCell ref="J28:K28"/>
    <mergeCell ref="L28:M28"/>
    <mergeCell ref="P28:Q28"/>
    <mergeCell ref="R28:S28"/>
    <mergeCell ref="D29:E29"/>
    <mergeCell ref="F29:G29"/>
    <mergeCell ref="J29:K29"/>
    <mergeCell ref="L29:M29"/>
    <mergeCell ref="B22:C24"/>
    <mergeCell ref="D22:F22"/>
    <mergeCell ref="G22:I22"/>
    <mergeCell ref="J22:L22"/>
    <mergeCell ref="M22:O22"/>
    <mergeCell ref="P22:R22"/>
    <mergeCell ref="S22:U22"/>
    <mergeCell ref="D23:U23"/>
    <mergeCell ref="D24:U24"/>
    <mergeCell ref="D18:E18"/>
    <mergeCell ref="F18:G18"/>
    <mergeCell ref="J18:K18"/>
    <mergeCell ref="L18:M18"/>
    <mergeCell ref="P18:Q18"/>
    <mergeCell ref="R18:S18"/>
    <mergeCell ref="V18:V24"/>
    <mergeCell ref="W18:X24"/>
    <mergeCell ref="D20:F20"/>
    <mergeCell ref="G20:I20"/>
    <mergeCell ref="J20:L20"/>
    <mergeCell ref="M20:O20"/>
    <mergeCell ref="P20:R20"/>
    <mergeCell ref="S20:U20"/>
    <mergeCell ref="A14:A25"/>
    <mergeCell ref="B14:C17"/>
    <mergeCell ref="D14:G14"/>
    <mergeCell ref="J14:M14"/>
    <mergeCell ref="P14:S14"/>
    <mergeCell ref="D15:E15"/>
    <mergeCell ref="F15:G15"/>
    <mergeCell ref="J15:K15"/>
    <mergeCell ref="L15:M15"/>
    <mergeCell ref="P15:Q15"/>
    <mergeCell ref="R15:S15"/>
    <mergeCell ref="D16:E16"/>
    <mergeCell ref="F16:G16"/>
    <mergeCell ref="J16:K16"/>
    <mergeCell ref="L16:M16"/>
    <mergeCell ref="P16:Q16"/>
    <mergeCell ref="R16:S16"/>
    <mergeCell ref="D17:E17"/>
    <mergeCell ref="F17:G17"/>
    <mergeCell ref="J17:K17"/>
    <mergeCell ref="L17:M17"/>
    <mergeCell ref="P17:Q17"/>
    <mergeCell ref="R17:S17"/>
    <mergeCell ref="B18:C21"/>
    <mergeCell ref="A6:C6"/>
    <mergeCell ref="D6:J6"/>
    <mergeCell ref="A2:U2"/>
    <mergeCell ref="B3:U3"/>
    <mergeCell ref="A4:C4"/>
    <mergeCell ref="A5:C5"/>
    <mergeCell ref="D5:J5"/>
    <mergeCell ref="D12:I12"/>
    <mergeCell ref="J12:K12"/>
    <mergeCell ref="L12:U12"/>
    <mergeCell ref="W12:X13"/>
    <mergeCell ref="A7:C8"/>
    <mergeCell ref="A13:C13"/>
    <mergeCell ref="D13:I13"/>
    <mergeCell ref="J13:O13"/>
    <mergeCell ref="P13:U13"/>
    <mergeCell ref="D7:J7"/>
    <mergeCell ref="D8:J8"/>
    <mergeCell ref="A9:C10"/>
    <mergeCell ref="D10:F10"/>
  </mergeCells>
  <phoneticPr fontId="7"/>
  <conditionalFormatting sqref="D35:G36">
    <cfRule type="expression" dxfId="179" priority="1330">
      <formula>$F$34=$AO$35</formula>
    </cfRule>
    <cfRule type="expression" dxfId="178" priority="1329">
      <formula>$F$34=$AP$35</formula>
    </cfRule>
    <cfRule type="expression" dxfId="177" priority="1331">
      <formula>$F$34=#REF!</formula>
    </cfRule>
  </conditionalFormatting>
  <conditionalFormatting sqref="D38:G39">
    <cfRule type="expression" dxfId="176" priority="1336">
      <formula>$F$37=$AO$35</formula>
    </cfRule>
    <cfRule type="expression" dxfId="175" priority="1335">
      <formula>$F$37=$AP$35</formula>
    </cfRule>
    <cfRule type="expression" dxfId="174" priority="1337">
      <formula>$F$37=#REF!</formula>
    </cfRule>
  </conditionalFormatting>
  <conditionalFormatting sqref="D45:G46">
    <cfRule type="expression" dxfId="173" priority="1385">
      <formula>$F$44=#REF!</formula>
    </cfRule>
    <cfRule type="expression" dxfId="172" priority="1384">
      <formula>$F$44=$AO$48</formula>
    </cfRule>
    <cfRule type="expression" dxfId="171" priority="1383">
      <formula>$F$44=$AP$48</formula>
    </cfRule>
  </conditionalFormatting>
  <conditionalFormatting sqref="D48:G49">
    <cfRule type="expression" dxfId="170" priority="1386">
      <formula>$F$47=$AP$48</formula>
    </cfRule>
    <cfRule type="expression" dxfId="169" priority="1387">
      <formula>$F$47=$AO$48</formula>
    </cfRule>
    <cfRule type="expression" dxfId="168" priority="1388">
      <formula>$F$47=#REF!</formula>
    </cfRule>
  </conditionalFormatting>
  <conditionalFormatting sqref="I36">
    <cfRule type="expression" dxfId="167" priority="1332">
      <formula>$F$34=#REF!</formula>
    </cfRule>
    <cfRule type="expression" dxfId="166" priority="1334">
      <formula>$F$34=$AP$35</formula>
    </cfRule>
    <cfRule type="expression" dxfId="165" priority="1333">
      <formula>$F$34=$AO$35</formula>
    </cfRule>
  </conditionalFormatting>
  <conditionalFormatting sqref="I39">
    <cfRule type="expression" dxfId="164" priority="1338">
      <formula>$F$37=#REF!</formula>
    </cfRule>
    <cfRule type="expression" dxfId="163" priority="1339">
      <formula>$F$37=$AO$35</formula>
    </cfRule>
    <cfRule type="expression" dxfId="162" priority="1340">
      <formula>$F$37=$AP$35</formula>
    </cfRule>
  </conditionalFormatting>
  <conditionalFormatting sqref="I46">
    <cfRule type="expression" dxfId="161" priority="1366">
      <formula>$F$44=$AO$35</formula>
    </cfRule>
    <cfRule type="expression" dxfId="160" priority="1365">
      <formula>$F$44=#REF!</formula>
    </cfRule>
    <cfRule type="expression" dxfId="159" priority="1367">
      <formula>$F$44=$AP$35</formula>
    </cfRule>
  </conditionalFormatting>
  <conditionalFormatting sqref="I49">
    <cfRule type="expression" dxfId="158" priority="1370">
      <formula>$F$47=$AP$35</formula>
    </cfRule>
    <cfRule type="expression" dxfId="157" priority="1368">
      <formula>$F$47=#REF!</formula>
    </cfRule>
    <cfRule type="expression" dxfId="156" priority="1369">
      <formula>$F$47=$AO$35</formula>
    </cfRule>
  </conditionalFormatting>
  <conditionalFormatting sqref="J35:M36">
    <cfRule type="expression" dxfId="155" priority="1341">
      <formula>$L$34=$AP$35</formula>
    </cfRule>
    <cfRule type="expression" dxfId="154" priority="1343">
      <formula>$L$34=#REF!</formula>
    </cfRule>
    <cfRule type="expression" dxfId="153" priority="1342">
      <formula>$L$34=$AO$35</formula>
    </cfRule>
  </conditionalFormatting>
  <conditionalFormatting sqref="J38:M39">
    <cfRule type="expression" dxfId="152" priority="1348">
      <formula>$L$37=$AO$35</formula>
    </cfRule>
    <cfRule type="expression" dxfId="151" priority="1349">
      <formula>$L$37=#REF!</formula>
    </cfRule>
    <cfRule type="expression" dxfId="150" priority="1347">
      <formula>$L$37=$AP$35</formula>
    </cfRule>
  </conditionalFormatting>
  <conditionalFormatting sqref="J45:M46">
    <cfRule type="expression" dxfId="149" priority="1391">
      <formula>$L$44=#REF!</formula>
    </cfRule>
    <cfRule type="expression" dxfId="148" priority="1389">
      <formula>$L$44=$AP$48</formula>
    </cfRule>
    <cfRule type="expression" dxfId="147" priority="1390">
      <formula>$L$44=$AO$48</formula>
    </cfRule>
  </conditionalFormatting>
  <conditionalFormatting sqref="J48:M49">
    <cfRule type="expression" dxfId="146" priority="1394">
      <formula>$L$47=#REF!</formula>
    </cfRule>
    <cfRule type="expression" dxfId="145" priority="1392">
      <formula>$L$47=$AP$48</formula>
    </cfRule>
    <cfRule type="expression" dxfId="144" priority="1393">
      <formula>$L$47=$AO$48</formula>
    </cfRule>
  </conditionalFormatting>
  <conditionalFormatting sqref="L12:U12">
    <cfRule type="expression" dxfId="142" priority="257">
      <formula>$J$12="有"</formula>
    </cfRule>
  </conditionalFormatting>
  <conditionalFormatting sqref="O36">
    <cfRule type="expression" dxfId="141" priority="1346">
      <formula>$L$34=$AP$35</formula>
    </cfRule>
    <cfRule type="expression" dxfId="140" priority="1345">
      <formula>$L$34=$AO$35</formula>
    </cfRule>
    <cfRule type="expression" dxfId="139" priority="1344">
      <formula>$L$34=#REF!</formula>
    </cfRule>
  </conditionalFormatting>
  <conditionalFormatting sqref="O39">
    <cfRule type="expression" dxfId="138" priority="1351">
      <formula>$L$37=$AO$35</formula>
    </cfRule>
    <cfRule type="expression" dxfId="137" priority="1352">
      <formula>$L$37=$AP$35</formula>
    </cfRule>
    <cfRule type="expression" dxfId="136" priority="1350">
      <formula>$L$37=#REF!</formula>
    </cfRule>
  </conditionalFormatting>
  <conditionalFormatting sqref="O46">
    <cfRule type="expression" dxfId="135" priority="1371">
      <formula>$L$44=#REF!</formula>
    </cfRule>
    <cfRule type="expression" dxfId="134" priority="1372">
      <formula>$L$44=$AO$35</formula>
    </cfRule>
    <cfRule type="expression" dxfId="133" priority="1373">
      <formula>$L$44=$AP$35</formula>
    </cfRule>
  </conditionalFormatting>
  <conditionalFormatting sqref="O49">
    <cfRule type="expression" dxfId="132" priority="1375">
      <formula>$L$47=$AO$35</formula>
    </cfRule>
    <cfRule type="expression" dxfId="131" priority="1374">
      <formula>$L$47=#REF!</formula>
    </cfRule>
    <cfRule type="expression" dxfId="130" priority="1376">
      <formula>$L$47=$AP$35</formula>
    </cfRule>
  </conditionalFormatting>
  <conditionalFormatting sqref="P35:S36">
    <cfRule type="expression" dxfId="129" priority="1353">
      <formula>$R$34=$AP$35</formula>
    </cfRule>
    <cfRule type="expression" dxfId="128" priority="1354">
      <formula>$R$34=$AO$35</formula>
    </cfRule>
    <cfRule type="expression" dxfId="127" priority="1355">
      <formula>$R$34=#REF!</formula>
    </cfRule>
  </conditionalFormatting>
  <conditionalFormatting sqref="P38:S39">
    <cfRule type="expression" dxfId="126" priority="1361">
      <formula>$R$37=#REF!</formula>
    </cfRule>
    <cfRule type="expression" dxfId="125" priority="1360">
      <formula>$R$37=$AO$35</formula>
    </cfRule>
    <cfRule type="expression" dxfId="124" priority="1359">
      <formula>$R$37=$AP$35</formula>
    </cfRule>
  </conditionalFormatting>
  <conditionalFormatting sqref="P45:S46">
    <cfRule type="expression" dxfId="123" priority="1395">
      <formula>$R$44=$AP$48</formula>
    </cfRule>
    <cfRule type="expression" dxfId="122" priority="1396">
      <formula>$R$44=$AO$48</formula>
    </cfRule>
    <cfRule type="expression" dxfId="121" priority="1397">
      <formula>$R$44=#REF!</formula>
    </cfRule>
  </conditionalFormatting>
  <conditionalFormatting sqref="P48:S49">
    <cfRule type="expression" dxfId="120" priority="1400">
      <formula>$R$47=#REF!</formula>
    </cfRule>
    <cfRule type="expression" dxfId="119" priority="1398">
      <formula>$R$47=$AP$48</formula>
    </cfRule>
    <cfRule type="expression" dxfId="118" priority="1399">
      <formula>$R$47=$AO$48</formula>
    </cfRule>
  </conditionalFormatting>
  <conditionalFormatting sqref="U36">
    <cfRule type="expression" dxfId="117" priority="1358">
      <formula>$R$34=$AP$35</formula>
    </cfRule>
    <cfRule type="expression" dxfId="116" priority="1357">
      <formula>$R$34=$AO$35</formula>
    </cfRule>
    <cfRule type="expression" dxfId="115" priority="1356">
      <formula>$R$34=#REF!</formula>
    </cfRule>
  </conditionalFormatting>
  <conditionalFormatting sqref="U39">
    <cfRule type="expression" dxfId="114" priority="1362">
      <formula>$R$37=#REF!</formula>
    </cfRule>
    <cfRule type="expression" dxfId="113" priority="1363">
      <formula>$R$37=$AO$35</formula>
    </cfRule>
    <cfRule type="expression" dxfId="112" priority="1364">
      <formula>$R$37=$AP$35</formula>
    </cfRule>
  </conditionalFormatting>
  <conditionalFormatting sqref="U46">
    <cfRule type="expression" dxfId="111" priority="1377">
      <formula>$R$44=#REF!</formula>
    </cfRule>
    <cfRule type="expression" dxfId="110" priority="1378">
      <formula>$R$44=$AO$35</formula>
    </cfRule>
    <cfRule type="expression" dxfId="109" priority="1379">
      <formula>$R$44=$AP$35</formula>
    </cfRule>
  </conditionalFormatting>
  <conditionalFormatting sqref="U49">
    <cfRule type="expression" dxfId="108" priority="1380">
      <formula>$R$47=#REF!</formula>
    </cfRule>
    <cfRule type="expression" dxfId="107" priority="1381">
      <formula>$R$47=$AO$35</formula>
    </cfRule>
    <cfRule type="expression" dxfId="106" priority="1382">
      <formula>$R$47=$AP$35</formula>
    </cfRule>
  </conditionalFormatting>
  <conditionalFormatting sqref="W30:X33">
    <cfRule type="expression" dxfId="105" priority="1">
      <formula>AND(($S$31+$S$33)&lt;10,($S$31+$S$33)&gt;0)</formula>
    </cfRule>
    <cfRule type="expression" dxfId="104" priority="3">
      <formula>AND(($G$31+$G$33)&lt;10,($G$31+$G$33)&gt;0)</formula>
    </cfRule>
    <cfRule type="expression" dxfId="103" priority="2">
      <formula>AND(($M$31+$M$33)&lt;10,($M$31+$M$33)&gt;0)</formula>
    </cfRule>
  </conditionalFormatting>
  <dataValidations xWindow="883" yWindow="401" count="9">
    <dataValidation type="list" allowBlank="1" showInputMessage="1" showErrorMessage="1" prompt="プルダウンで選択" sqref="J12:K12" xr:uid="{E1E15329-6B0F-4BBF-8D40-28E0DD06F4CD}">
      <formula1>$Z$12:$AB$12</formula1>
    </dataValidation>
    <dataValidation type="custom" allowBlank="1" showInputMessage="1" showErrorMessage="1" error="1セットあたりの最小人数は５人です。_x000a_" sqref="P45:P46 J38:J39 D35:D36 J35:J36 P35:P36 P38:P39 D45:D46 D48:D49 J45:J46 J48:J49 D38:D39 P48:P49" xr:uid="{FC55B789-1810-4327-A8D1-30C600CC4EC9}">
      <formula1>D35&gt;4</formula1>
    </dataValidation>
    <dataValidation type="custom" allowBlank="1" showInputMessage="1" showErrorMessage="1" error="1食事あたり、10個から注文ができます" sqref="H18 N18 T18" xr:uid="{8C1B9756-0FB1-40AA-A9BE-1FFA9C57850D}">
      <formula1>H18&gt;9</formula1>
    </dataValidation>
    <dataValidation type="custom" allowBlank="1" showInputMessage="1" showErrorMessage="1" error="1セットあたりの最小人数は５人です。" sqref="P57:P58 D57:D58 D60:D61 J57:J58 J60:J61 P60:P61" xr:uid="{9AE3C9C5-5D04-4540-B1A9-E3A9960621B1}">
      <formula1>D57&gt;4</formula1>
    </dataValidation>
    <dataValidation type="list" allowBlank="1" showInputMessage="1" prompt="プルダウンで選択" sqref="R59:T59 F56:H56 F59:H59 L56:N56 L59:N59 R56:T56" xr:uid="{E09B6D92-69A3-4A23-BFFB-09E5679DDDAF}">
      <formula1>$AA$88:$AB$88</formula1>
    </dataValidation>
    <dataValidation type="list" allowBlank="1" showInputMessage="1" sqref="D51:U51" xr:uid="{BEFBE1C0-AFF7-4CF2-A480-A79A2C468566}">
      <formula1>$Z$47:$Z$50</formula1>
    </dataValidation>
    <dataValidation type="list" allowBlank="1" showInputMessage="1" showErrorMessage="1" prompt="プルダウンで選択" sqref="R37:T37 F34:H34 F37:H37 L34:N34 L37:N37 R34:T34" xr:uid="{F92824D8-1FC0-4E4B-86EA-0DB8EA02FCF2}">
      <formula1>$AD$35:$AP$35</formula1>
    </dataValidation>
    <dataValidation type="list" allowBlank="1" showInputMessage="1" showErrorMessage="1" prompt="プルダウンで選択" sqref="R47:T47 F44:H44 F47:H47 L44:N44 L47:N47 R44:T44" xr:uid="{364B2A68-AA56-4535-B9AA-AC42FF9ECE3A}">
      <formula1>$AD$48:$AP$48</formula1>
    </dataValidation>
    <dataValidation type="list" allowBlank="1" showInputMessage="1" showErrorMessage="1" prompt="プルダウンで選択" sqref="R32:T32 L32:N32 F30:H30 F32:H32 L30:N30 R30:T30" xr:uid="{E5C05D88-A775-4809-BE25-AF08A0AABFB1}">
      <formula1>$AC$30:$AC$34</formula1>
    </dataValidation>
  </dataValidations>
  <hyperlinks>
    <hyperlink ref="W12:X13" location="目次!A1" display="目次へ" xr:uid="{AFD07505-15E4-449A-9E73-702AD0C986C9}"/>
    <hyperlink ref="W10:X10" location="'【記入例】食事・教材注文書 '!A1" display="記入例" xr:uid="{D279C4B5-6EC6-4995-9DE0-499D1ABC1315}"/>
  </hyperlinks>
  <printOptions horizontalCentered="1"/>
  <pageMargins left="0.19685039370078741" right="0.19685039370078741" top="0.39370078740157483" bottom="0.19685039370078741" header="0.31496062992125984" footer="0.31496062992125984"/>
  <pageSetup paperSize="9" scale="97" fitToWidth="0" fitToHeight="2" orientation="portrait" r:id="rId1"/>
  <headerFooter alignWithMargins="0"/>
  <rowBreaks count="1" manualBreakCount="1">
    <brk id="51" max="20" man="1"/>
  </rowBreaks>
  <colBreaks count="1" manualBreakCount="1">
    <brk id="2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9231" r:id="rId4" name="Check Box 79">
              <controlPr defaultSize="0" autoFill="0" autoLine="0" autoPict="0">
                <anchor moveWithCells="1">
                  <from>
                    <xdr:col>4</xdr:col>
                    <xdr:colOff>57150</xdr:colOff>
                    <xdr:row>17</xdr:row>
                    <xdr:rowOff>190500</xdr:rowOff>
                  </from>
                  <to>
                    <xdr:col>4</xdr:col>
                    <xdr:colOff>285750</xdr:colOff>
                    <xdr:row>19</xdr:row>
                    <xdr:rowOff>9525</xdr:rowOff>
                  </to>
                </anchor>
              </controlPr>
            </control>
          </mc:Choice>
        </mc:AlternateContent>
        <mc:AlternateContent xmlns:mc="http://schemas.openxmlformats.org/markup-compatibility/2006">
          <mc:Choice Requires="x14">
            <control shapeId="49232" r:id="rId5" name="Check Box 80">
              <controlPr defaultSize="0" autoFill="0" autoLine="0" autoPict="0">
                <anchor moveWithCells="1">
                  <from>
                    <xdr:col>5</xdr:col>
                    <xdr:colOff>57150</xdr:colOff>
                    <xdr:row>17</xdr:row>
                    <xdr:rowOff>200025</xdr:rowOff>
                  </from>
                  <to>
                    <xdr:col>5</xdr:col>
                    <xdr:colOff>285750</xdr:colOff>
                    <xdr:row>18</xdr:row>
                    <xdr:rowOff>171450</xdr:rowOff>
                  </to>
                </anchor>
              </controlPr>
            </control>
          </mc:Choice>
        </mc:AlternateContent>
        <mc:AlternateContent xmlns:mc="http://schemas.openxmlformats.org/markup-compatibility/2006">
          <mc:Choice Requires="x14">
            <control shapeId="49233" r:id="rId6" name="Check Box 81">
              <controlPr defaultSize="0" autoFill="0" autoLine="0" autoPict="0">
                <anchor moveWithCells="1">
                  <from>
                    <xdr:col>7</xdr:col>
                    <xdr:colOff>57150</xdr:colOff>
                    <xdr:row>17</xdr:row>
                    <xdr:rowOff>180975</xdr:rowOff>
                  </from>
                  <to>
                    <xdr:col>7</xdr:col>
                    <xdr:colOff>285750</xdr:colOff>
                    <xdr:row>19</xdr:row>
                    <xdr:rowOff>9525</xdr:rowOff>
                  </to>
                </anchor>
              </controlPr>
            </control>
          </mc:Choice>
        </mc:AlternateContent>
        <mc:AlternateContent xmlns:mc="http://schemas.openxmlformats.org/markup-compatibility/2006">
          <mc:Choice Requires="x14">
            <control shapeId="49234" r:id="rId7" name="Check Box 82">
              <controlPr defaultSize="0" autoFill="0" autoLine="0" autoPict="0">
                <anchor moveWithCells="1">
                  <from>
                    <xdr:col>8</xdr:col>
                    <xdr:colOff>57150</xdr:colOff>
                    <xdr:row>18</xdr:row>
                    <xdr:rowOff>9525</xdr:rowOff>
                  </from>
                  <to>
                    <xdr:col>8</xdr:col>
                    <xdr:colOff>285750</xdr:colOff>
                    <xdr:row>18</xdr:row>
                    <xdr:rowOff>171450</xdr:rowOff>
                  </to>
                </anchor>
              </controlPr>
            </control>
          </mc:Choice>
        </mc:AlternateContent>
        <mc:AlternateContent xmlns:mc="http://schemas.openxmlformats.org/markup-compatibility/2006">
          <mc:Choice Requires="x14">
            <control shapeId="49244" r:id="rId8" name="Check Box 92">
              <controlPr defaultSize="0" autoFill="0" autoLine="0" autoPict="0">
                <anchor moveWithCells="1">
                  <from>
                    <xdr:col>4</xdr:col>
                    <xdr:colOff>57150</xdr:colOff>
                    <xdr:row>19</xdr:row>
                    <xdr:rowOff>190500</xdr:rowOff>
                  </from>
                  <to>
                    <xdr:col>4</xdr:col>
                    <xdr:colOff>285750</xdr:colOff>
                    <xdr:row>21</xdr:row>
                    <xdr:rowOff>47625</xdr:rowOff>
                  </to>
                </anchor>
              </controlPr>
            </control>
          </mc:Choice>
        </mc:AlternateContent>
        <mc:AlternateContent xmlns:mc="http://schemas.openxmlformats.org/markup-compatibility/2006">
          <mc:Choice Requires="x14">
            <control shapeId="49245" r:id="rId9" name="Check Box 93">
              <controlPr defaultSize="0" autoFill="0" autoLine="0" autoPict="0">
                <anchor moveWithCells="1">
                  <from>
                    <xdr:col>5</xdr:col>
                    <xdr:colOff>57150</xdr:colOff>
                    <xdr:row>19</xdr:row>
                    <xdr:rowOff>190500</xdr:rowOff>
                  </from>
                  <to>
                    <xdr:col>5</xdr:col>
                    <xdr:colOff>285750</xdr:colOff>
                    <xdr:row>21</xdr:row>
                    <xdr:rowOff>47625</xdr:rowOff>
                  </to>
                </anchor>
              </controlPr>
            </control>
          </mc:Choice>
        </mc:AlternateContent>
        <mc:AlternateContent xmlns:mc="http://schemas.openxmlformats.org/markup-compatibility/2006">
          <mc:Choice Requires="x14">
            <control shapeId="49246" r:id="rId10" name="Check Box 94">
              <controlPr defaultSize="0" autoFill="0" autoLine="0" autoPict="0">
                <anchor moveWithCells="1">
                  <from>
                    <xdr:col>7</xdr:col>
                    <xdr:colOff>57150</xdr:colOff>
                    <xdr:row>19</xdr:row>
                    <xdr:rowOff>190500</xdr:rowOff>
                  </from>
                  <to>
                    <xdr:col>7</xdr:col>
                    <xdr:colOff>285750</xdr:colOff>
                    <xdr:row>21</xdr:row>
                    <xdr:rowOff>47625</xdr:rowOff>
                  </to>
                </anchor>
              </controlPr>
            </control>
          </mc:Choice>
        </mc:AlternateContent>
        <mc:AlternateContent xmlns:mc="http://schemas.openxmlformats.org/markup-compatibility/2006">
          <mc:Choice Requires="x14">
            <control shapeId="49247" r:id="rId11" name="Check Box 95">
              <controlPr defaultSize="0" autoFill="0" autoLine="0" autoPict="0">
                <anchor moveWithCells="1">
                  <from>
                    <xdr:col>8</xdr:col>
                    <xdr:colOff>57150</xdr:colOff>
                    <xdr:row>19</xdr:row>
                    <xdr:rowOff>200025</xdr:rowOff>
                  </from>
                  <to>
                    <xdr:col>8</xdr:col>
                    <xdr:colOff>285750</xdr:colOff>
                    <xdr:row>21</xdr:row>
                    <xdr:rowOff>28575</xdr:rowOff>
                  </to>
                </anchor>
              </controlPr>
            </control>
          </mc:Choice>
        </mc:AlternateContent>
        <mc:AlternateContent xmlns:mc="http://schemas.openxmlformats.org/markup-compatibility/2006">
          <mc:Choice Requires="x14">
            <control shapeId="49248" r:id="rId12" name="Check Box 96">
              <controlPr defaultSize="0" autoFill="0" autoLine="0" autoPict="0">
                <anchor moveWithCells="1">
                  <from>
                    <xdr:col>10</xdr:col>
                    <xdr:colOff>57150</xdr:colOff>
                    <xdr:row>17</xdr:row>
                    <xdr:rowOff>209550</xdr:rowOff>
                  </from>
                  <to>
                    <xdr:col>10</xdr:col>
                    <xdr:colOff>285750</xdr:colOff>
                    <xdr:row>19</xdr:row>
                    <xdr:rowOff>28575</xdr:rowOff>
                  </to>
                </anchor>
              </controlPr>
            </control>
          </mc:Choice>
        </mc:AlternateContent>
        <mc:AlternateContent xmlns:mc="http://schemas.openxmlformats.org/markup-compatibility/2006">
          <mc:Choice Requires="x14">
            <control shapeId="49249" r:id="rId13" name="Check Box 97">
              <controlPr defaultSize="0" autoFill="0" autoLine="0" autoPict="0">
                <anchor moveWithCells="1">
                  <from>
                    <xdr:col>11</xdr:col>
                    <xdr:colOff>57150</xdr:colOff>
                    <xdr:row>17</xdr:row>
                    <xdr:rowOff>180975</xdr:rowOff>
                  </from>
                  <to>
                    <xdr:col>11</xdr:col>
                    <xdr:colOff>285750</xdr:colOff>
                    <xdr:row>19</xdr:row>
                    <xdr:rowOff>38100</xdr:rowOff>
                  </to>
                </anchor>
              </controlPr>
            </control>
          </mc:Choice>
        </mc:AlternateContent>
        <mc:AlternateContent xmlns:mc="http://schemas.openxmlformats.org/markup-compatibility/2006">
          <mc:Choice Requires="x14">
            <control shapeId="49250" r:id="rId14" name="Check Box 98">
              <controlPr defaultSize="0" autoFill="0" autoLine="0" autoPict="0">
                <anchor moveWithCells="1">
                  <from>
                    <xdr:col>13</xdr:col>
                    <xdr:colOff>57150</xdr:colOff>
                    <xdr:row>17</xdr:row>
                    <xdr:rowOff>190500</xdr:rowOff>
                  </from>
                  <to>
                    <xdr:col>13</xdr:col>
                    <xdr:colOff>285750</xdr:colOff>
                    <xdr:row>19</xdr:row>
                    <xdr:rowOff>28575</xdr:rowOff>
                  </to>
                </anchor>
              </controlPr>
            </control>
          </mc:Choice>
        </mc:AlternateContent>
        <mc:AlternateContent xmlns:mc="http://schemas.openxmlformats.org/markup-compatibility/2006">
          <mc:Choice Requires="x14">
            <control shapeId="49251" r:id="rId15" name="Check Box 99">
              <controlPr defaultSize="0" autoFill="0" autoLine="0" autoPict="0">
                <anchor moveWithCells="1">
                  <from>
                    <xdr:col>14</xdr:col>
                    <xdr:colOff>57150</xdr:colOff>
                    <xdr:row>18</xdr:row>
                    <xdr:rowOff>9525</xdr:rowOff>
                  </from>
                  <to>
                    <xdr:col>14</xdr:col>
                    <xdr:colOff>295275</xdr:colOff>
                    <xdr:row>19</xdr:row>
                    <xdr:rowOff>19050</xdr:rowOff>
                  </to>
                </anchor>
              </controlPr>
            </control>
          </mc:Choice>
        </mc:AlternateContent>
        <mc:AlternateContent xmlns:mc="http://schemas.openxmlformats.org/markup-compatibility/2006">
          <mc:Choice Requires="x14">
            <control shapeId="49252" r:id="rId16" name="Check Box 100">
              <controlPr defaultSize="0" autoFill="0" autoLine="0" autoPict="0">
                <anchor moveWithCells="1">
                  <from>
                    <xdr:col>10</xdr:col>
                    <xdr:colOff>57150</xdr:colOff>
                    <xdr:row>19</xdr:row>
                    <xdr:rowOff>190500</xdr:rowOff>
                  </from>
                  <to>
                    <xdr:col>10</xdr:col>
                    <xdr:colOff>285750</xdr:colOff>
                    <xdr:row>21</xdr:row>
                    <xdr:rowOff>47625</xdr:rowOff>
                  </to>
                </anchor>
              </controlPr>
            </control>
          </mc:Choice>
        </mc:AlternateContent>
        <mc:AlternateContent xmlns:mc="http://schemas.openxmlformats.org/markup-compatibility/2006">
          <mc:Choice Requires="x14">
            <control shapeId="49253" r:id="rId17" name="Check Box 101">
              <controlPr defaultSize="0" autoFill="0" autoLine="0" autoPict="0">
                <anchor moveWithCells="1">
                  <from>
                    <xdr:col>11</xdr:col>
                    <xdr:colOff>57150</xdr:colOff>
                    <xdr:row>19</xdr:row>
                    <xdr:rowOff>171450</xdr:rowOff>
                  </from>
                  <to>
                    <xdr:col>11</xdr:col>
                    <xdr:colOff>285750</xdr:colOff>
                    <xdr:row>21</xdr:row>
                    <xdr:rowOff>28575</xdr:rowOff>
                  </to>
                </anchor>
              </controlPr>
            </control>
          </mc:Choice>
        </mc:AlternateContent>
        <mc:AlternateContent xmlns:mc="http://schemas.openxmlformats.org/markup-compatibility/2006">
          <mc:Choice Requires="x14">
            <control shapeId="49254" r:id="rId18" name="Check Box 102">
              <controlPr defaultSize="0" autoFill="0" autoLine="0" autoPict="0">
                <anchor moveWithCells="1">
                  <from>
                    <xdr:col>13</xdr:col>
                    <xdr:colOff>57150</xdr:colOff>
                    <xdr:row>19</xdr:row>
                    <xdr:rowOff>171450</xdr:rowOff>
                  </from>
                  <to>
                    <xdr:col>13</xdr:col>
                    <xdr:colOff>285750</xdr:colOff>
                    <xdr:row>21</xdr:row>
                    <xdr:rowOff>28575</xdr:rowOff>
                  </to>
                </anchor>
              </controlPr>
            </control>
          </mc:Choice>
        </mc:AlternateContent>
        <mc:AlternateContent xmlns:mc="http://schemas.openxmlformats.org/markup-compatibility/2006">
          <mc:Choice Requires="x14">
            <control shapeId="49255" r:id="rId19" name="Check Box 103">
              <controlPr defaultSize="0" autoFill="0" autoLine="0" autoPict="0">
                <anchor moveWithCells="1">
                  <from>
                    <xdr:col>14</xdr:col>
                    <xdr:colOff>57150</xdr:colOff>
                    <xdr:row>19</xdr:row>
                    <xdr:rowOff>190500</xdr:rowOff>
                  </from>
                  <to>
                    <xdr:col>14</xdr:col>
                    <xdr:colOff>285750</xdr:colOff>
                    <xdr:row>21</xdr:row>
                    <xdr:rowOff>9525</xdr:rowOff>
                  </to>
                </anchor>
              </controlPr>
            </control>
          </mc:Choice>
        </mc:AlternateContent>
        <mc:AlternateContent xmlns:mc="http://schemas.openxmlformats.org/markup-compatibility/2006">
          <mc:Choice Requires="x14">
            <control shapeId="49256" r:id="rId20" name="Check Box 104">
              <controlPr defaultSize="0" autoFill="0" autoLine="0" autoPict="0">
                <anchor moveWithCells="1">
                  <from>
                    <xdr:col>16</xdr:col>
                    <xdr:colOff>57150</xdr:colOff>
                    <xdr:row>17</xdr:row>
                    <xdr:rowOff>209550</xdr:rowOff>
                  </from>
                  <to>
                    <xdr:col>16</xdr:col>
                    <xdr:colOff>285750</xdr:colOff>
                    <xdr:row>19</xdr:row>
                    <xdr:rowOff>28575</xdr:rowOff>
                  </to>
                </anchor>
              </controlPr>
            </control>
          </mc:Choice>
        </mc:AlternateContent>
        <mc:AlternateContent xmlns:mc="http://schemas.openxmlformats.org/markup-compatibility/2006">
          <mc:Choice Requires="x14">
            <control shapeId="49257" r:id="rId21" name="Check Box 105">
              <controlPr defaultSize="0" autoFill="0" autoLine="0" autoPict="0">
                <anchor moveWithCells="1">
                  <from>
                    <xdr:col>17</xdr:col>
                    <xdr:colOff>57150</xdr:colOff>
                    <xdr:row>17</xdr:row>
                    <xdr:rowOff>180975</xdr:rowOff>
                  </from>
                  <to>
                    <xdr:col>17</xdr:col>
                    <xdr:colOff>285750</xdr:colOff>
                    <xdr:row>19</xdr:row>
                    <xdr:rowOff>38100</xdr:rowOff>
                  </to>
                </anchor>
              </controlPr>
            </control>
          </mc:Choice>
        </mc:AlternateContent>
        <mc:AlternateContent xmlns:mc="http://schemas.openxmlformats.org/markup-compatibility/2006">
          <mc:Choice Requires="x14">
            <control shapeId="49258" r:id="rId22" name="Check Box 106">
              <controlPr defaultSize="0" autoFill="0" autoLine="0" autoPict="0">
                <anchor moveWithCells="1">
                  <from>
                    <xdr:col>19</xdr:col>
                    <xdr:colOff>57150</xdr:colOff>
                    <xdr:row>17</xdr:row>
                    <xdr:rowOff>190500</xdr:rowOff>
                  </from>
                  <to>
                    <xdr:col>19</xdr:col>
                    <xdr:colOff>285750</xdr:colOff>
                    <xdr:row>19</xdr:row>
                    <xdr:rowOff>28575</xdr:rowOff>
                  </to>
                </anchor>
              </controlPr>
            </control>
          </mc:Choice>
        </mc:AlternateContent>
        <mc:AlternateContent xmlns:mc="http://schemas.openxmlformats.org/markup-compatibility/2006">
          <mc:Choice Requires="x14">
            <control shapeId="49259" r:id="rId23" name="Check Box 107">
              <controlPr defaultSize="0" autoFill="0" autoLine="0" autoPict="0">
                <anchor moveWithCells="1">
                  <from>
                    <xdr:col>20</xdr:col>
                    <xdr:colOff>57150</xdr:colOff>
                    <xdr:row>18</xdr:row>
                    <xdr:rowOff>9525</xdr:rowOff>
                  </from>
                  <to>
                    <xdr:col>20</xdr:col>
                    <xdr:colOff>285750</xdr:colOff>
                    <xdr:row>19</xdr:row>
                    <xdr:rowOff>9525</xdr:rowOff>
                  </to>
                </anchor>
              </controlPr>
            </control>
          </mc:Choice>
        </mc:AlternateContent>
        <mc:AlternateContent xmlns:mc="http://schemas.openxmlformats.org/markup-compatibility/2006">
          <mc:Choice Requires="x14">
            <control shapeId="49260" r:id="rId24" name="Check Box 108">
              <controlPr defaultSize="0" autoFill="0" autoLine="0" autoPict="0">
                <anchor moveWithCells="1">
                  <from>
                    <xdr:col>16</xdr:col>
                    <xdr:colOff>57150</xdr:colOff>
                    <xdr:row>19</xdr:row>
                    <xdr:rowOff>190500</xdr:rowOff>
                  </from>
                  <to>
                    <xdr:col>16</xdr:col>
                    <xdr:colOff>285750</xdr:colOff>
                    <xdr:row>21</xdr:row>
                    <xdr:rowOff>47625</xdr:rowOff>
                  </to>
                </anchor>
              </controlPr>
            </control>
          </mc:Choice>
        </mc:AlternateContent>
        <mc:AlternateContent xmlns:mc="http://schemas.openxmlformats.org/markup-compatibility/2006">
          <mc:Choice Requires="x14">
            <control shapeId="49261" r:id="rId25" name="Check Box 109">
              <controlPr defaultSize="0" autoFill="0" autoLine="0" autoPict="0">
                <anchor moveWithCells="1">
                  <from>
                    <xdr:col>17</xdr:col>
                    <xdr:colOff>57150</xdr:colOff>
                    <xdr:row>19</xdr:row>
                    <xdr:rowOff>171450</xdr:rowOff>
                  </from>
                  <to>
                    <xdr:col>17</xdr:col>
                    <xdr:colOff>285750</xdr:colOff>
                    <xdr:row>21</xdr:row>
                    <xdr:rowOff>28575</xdr:rowOff>
                  </to>
                </anchor>
              </controlPr>
            </control>
          </mc:Choice>
        </mc:AlternateContent>
        <mc:AlternateContent xmlns:mc="http://schemas.openxmlformats.org/markup-compatibility/2006">
          <mc:Choice Requires="x14">
            <control shapeId="49262" r:id="rId26" name="Check Box 110">
              <controlPr defaultSize="0" autoFill="0" autoLine="0" autoPict="0">
                <anchor moveWithCells="1">
                  <from>
                    <xdr:col>19</xdr:col>
                    <xdr:colOff>57150</xdr:colOff>
                    <xdr:row>19</xdr:row>
                    <xdr:rowOff>171450</xdr:rowOff>
                  </from>
                  <to>
                    <xdr:col>19</xdr:col>
                    <xdr:colOff>285750</xdr:colOff>
                    <xdr:row>21</xdr:row>
                    <xdr:rowOff>28575</xdr:rowOff>
                  </to>
                </anchor>
              </controlPr>
            </control>
          </mc:Choice>
        </mc:AlternateContent>
        <mc:AlternateContent xmlns:mc="http://schemas.openxmlformats.org/markup-compatibility/2006">
          <mc:Choice Requires="x14">
            <control shapeId="49263" r:id="rId27" name="Check Box 111">
              <controlPr defaultSize="0" autoFill="0" autoLine="0" autoPict="0">
                <anchor moveWithCells="1">
                  <from>
                    <xdr:col>20</xdr:col>
                    <xdr:colOff>57150</xdr:colOff>
                    <xdr:row>19</xdr:row>
                    <xdr:rowOff>190500</xdr:rowOff>
                  </from>
                  <to>
                    <xdr:col>20</xdr:col>
                    <xdr:colOff>285750</xdr:colOff>
                    <xdr:row>21</xdr:row>
                    <xdr:rowOff>9525</xdr:rowOff>
                  </to>
                </anchor>
              </controlPr>
            </control>
          </mc:Choice>
        </mc:AlternateContent>
        <mc:AlternateContent xmlns:mc="http://schemas.openxmlformats.org/markup-compatibility/2006">
          <mc:Choice Requires="x14">
            <control shapeId="49264" r:id="rId28" name="Check Box 112">
              <controlPr defaultSize="0" autoFill="0" autoLine="0" autoPict="0">
                <anchor moveWithCells="1">
                  <from>
                    <xdr:col>3</xdr:col>
                    <xdr:colOff>57150</xdr:colOff>
                    <xdr:row>23</xdr:row>
                    <xdr:rowOff>171450</xdr:rowOff>
                  </from>
                  <to>
                    <xdr:col>4</xdr:col>
                    <xdr:colOff>19050</xdr:colOff>
                    <xdr:row>25</xdr:row>
                    <xdr:rowOff>19050</xdr:rowOff>
                  </to>
                </anchor>
              </controlPr>
            </control>
          </mc:Choice>
        </mc:AlternateContent>
        <mc:AlternateContent xmlns:mc="http://schemas.openxmlformats.org/markup-compatibility/2006">
          <mc:Choice Requires="x14">
            <control shapeId="49265" r:id="rId29" name="Check Box 113">
              <controlPr defaultSize="0" autoFill="0" autoLine="0" autoPict="0">
                <anchor moveWithCells="1">
                  <from>
                    <xdr:col>9</xdr:col>
                    <xdr:colOff>57150</xdr:colOff>
                    <xdr:row>24</xdr:row>
                    <xdr:rowOff>0</xdr:rowOff>
                  </from>
                  <to>
                    <xdr:col>10</xdr:col>
                    <xdr:colOff>19050</xdr:colOff>
                    <xdr:row>25</xdr:row>
                    <xdr:rowOff>0</xdr:rowOff>
                  </to>
                </anchor>
              </controlPr>
            </control>
          </mc:Choice>
        </mc:AlternateContent>
        <mc:AlternateContent xmlns:mc="http://schemas.openxmlformats.org/markup-compatibility/2006">
          <mc:Choice Requires="x14">
            <control shapeId="49266" r:id="rId30" name="Check Box 114">
              <controlPr defaultSize="0" autoFill="0" autoLine="0" autoPict="0">
                <anchor moveWithCells="1">
                  <from>
                    <xdr:col>15</xdr:col>
                    <xdr:colOff>57150</xdr:colOff>
                    <xdr:row>24</xdr:row>
                    <xdr:rowOff>0</xdr:rowOff>
                  </from>
                  <to>
                    <xdr:col>16</xdr:col>
                    <xdr:colOff>19050</xdr:colOff>
                    <xdr:row>25</xdr:row>
                    <xdr:rowOff>19050</xdr:rowOff>
                  </to>
                </anchor>
              </controlPr>
            </control>
          </mc:Choice>
        </mc:AlternateContent>
        <mc:AlternateContent xmlns:mc="http://schemas.openxmlformats.org/markup-compatibility/2006">
          <mc:Choice Requires="x14">
            <control shapeId="49267" r:id="rId31" name="Check Box 115">
              <controlPr defaultSize="0" autoFill="0" autoLine="0" autoPict="0">
                <anchor moveWithCells="1">
                  <from>
                    <xdr:col>3</xdr:col>
                    <xdr:colOff>57150</xdr:colOff>
                    <xdr:row>49</xdr:row>
                    <xdr:rowOff>9525</xdr:rowOff>
                  </from>
                  <to>
                    <xdr:col>4</xdr:col>
                    <xdr:colOff>19050</xdr:colOff>
                    <xdr:row>50</xdr:row>
                    <xdr:rowOff>0</xdr:rowOff>
                  </to>
                </anchor>
              </controlPr>
            </control>
          </mc:Choice>
        </mc:AlternateContent>
        <mc:AlternateContent xmlns:mc="http://schemas.openxmlformats.org/markup-compatibility/2006">
          <mc:Choice Requires="x14">
            <control shapeId="49268" r:id="rId32" name="Check Box 116">
              <controlPr defaultSize="0" autoFill="0" autoLine="0" autoPict="0">
                <anchor moveWithCells="1">
                  <from>
                    <xdr:col>9</xdr:col>
                    <xdr:colOff>57150</xdr:colOff>
                    <xdr:row>49</xdr:row>
                    <xdr:rowOff>9525</xdr:rowOff>
                  </from>
                  <to>
                    <xdr:col>10</xdr:col>
                    <xdr:colOff>19050</xdr:colOff>
                    <xdr:row>50</xdr:row>
                    <xdr:rowOff>19050</xdr:rowOff>
                  </to>
                </anchor>
              </controlPr>
            </control>
          </mc:Choice>
        </mc:AlternateContent>
        <mc:AlternateContent xmlns:mc="http://schemas.openxmlformats.org/markup-compatibility/2006">
          <mc:Choice Requires="x14">
            <control shapeId="49269" r:id="rId33" name="Check Box 117">
              <controlPr defaultSize="0" autoFill="0" autoLine="0" autoPict="0">
                <anchor moveWithCells="1">
                  <from>
                    <xdr:col>15</xdr:col>
                    <xdr:colOff>57150</xdr:colOff>
                    <xdr:row>49</xdr:row>
                    <xdr:rowOff>9525</xdr:rowOff>
                  </from>
                  <to>
                    <xdr:col>16</xdr:col>
                    <xdr:colOff>19050</xdr:colOff>
                    <xdr:row>50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00" id="{32609018-A8A0-4647-AF4F-49478295C41F}">
            <xm:f>目次!#REF!=目次!$BL$5</xm:f>
            <x14:dxf>
              <fill>
                <patternFill>
                  <bgColor theme="1" tint="0.499984740745262"/>
                </patternFill>
              </fill>
            </x14:dxf>
          </x14:cfRule>
          <xm:sqref>J35:U36 J38:U39 J45:U46 J48:U49</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A6CDA-5EAA-447C-8E87-76DDCC81921E}">
  <sheetPr>
    <tabColor rgb="FF92D050"/>
    <pageSetUpPr fitToPage="1"/>
  </sheetPr>
  <dimension ref="A1:V40"/>
  <sheetViews>
    <sheetView showZeros="0" view="pageBreakPreview" zoomScaleNormal="100" zoomScaleSheetLayoutView="100" workbookViewId="0">
      <selection sqref="A1:R1"/>
    </sheetView>
  </sheetViews>
  <sheetFormatPr defaultRowHeight="13.5" x14ac:dyDescent="0.15"/>
  <cols>
    <col min="1" max="32" width="5" style="301" customWidth="1"/>
    <col min="33" max="16384" width="9" style="301"/>
  </cols>
  <sheetData>
    <row r="1" spans="1:22" ht="22.5" customHeight="1" x14ac:dyDescent="0.15">
      <c r="A1" s="1448" t="s">
        <v>523</v>
      </c>
      <c r="B1" s="1448"/>
      <c r="C1" s="1448"/>
      <c r="D1" s="1448"/>
      <c r="E1" s="1448"/>
      <c r="F1" s="1448"/>
      <c r="G1" s="1448"/>
      <c r="H1" s="1448"/>
      <c r="I1" s="1448"/>
      <c r="J1" s="1448"/>
      <c r="K1" s="1448"/>
      <c r="L1" s="1448"/>
      <c r="M1" s="1448"/>
      <c r="N1" s="1448"/>
      <c r="O1" s="1448"/>
      <c r="P1" s="1448"/>
      <c r="Q1" s="1448"/>
      <c r="R1" s="1448"/>
    </row>
    <row r="2" spans="1:22" ht="21" customHeight="1" x14ac:dyDescent="0.15">
      <c r="A2" s="1449" t="s">
        <v>612</v>
      </c>
      <c r="B2" s="1450"/>
      <c r="C2" s="1450"/>
      <c r="D2" s="1450"/>
      <c r="E2" s="1450"/>
      <c r="F2" s="1450"/>
      <c r="G2" s="1450"/>
      <c r="H2" s="1450"/>
      <c r="I2" s="1450"/>
      <c r="J2" s="1450"/>
      <c r="K2" s="1450"/>
      <c r="L2" s="1450"/>
      <c r="M2" s="1450"/>
      <c r="N2" s="1450"/>
      <c r="O2" s="1450"/>
      <c r="P2" s="1450"/>
      <c r="Q2" s="1450"/>
      <c r="R2" s="1450"/>
    </row>
    <row r="3" spans="1:22" ht="21" customHeight="1" x14ac:dyDescent="0.15">
      <c r="A3" s="1450"/>
      <c r="B3" s="1450"/>
      <c r="C3" s="1450"/>
      <c r="D3" s="1450"/>
      <c r="E3" s="1450"/>
      <c r="F3" s="1450"/>
      <c r="G3" s="1450"/>
      <c r="H3" s="1450"/>
      <c r="I3" s="1450"/>
      <c r="J3" s="1450"/>
      <c r="K3" s="1450"/>
      <c r="L3" s="1450"/>
      <c r="M3" s="1450"/>
      <c r="N3" s="1450"/>
      <c r="O3" s="1450"/>
      <c r="P3" s="1450"/>
      <c r="Q3" s="1450"/>
      <c r="R3" s="1450"/>
    </row>
    <row r="4" spans="1:22" ht="19.5" customHeight="1" x14ac:dyDescent="0.15">
      <c r="A4" s="302"/>
      <c r="B4" s="302"/>
      <c r="C4" s="302"/>
      <c r="D4" s="302"/>
      <c r="E4" s="302"/>
      <c r="F4" s="302"/>
      <c r="G4" s="302"/>
      <c r="H4" s="1451" t="s">
        <v>455</v>
      </c>
      <c r="I4" s="1452"/>
      <c r="J4" s="303" t="s">
        <v>456</v>
      </c>
      <c r="K4" s="1451" t="s">
        <v>524</v>
      </c>
      <c r="L4" s="1452"/>
      <c r="M4" s="559"/>
      <c r="N4" s="303" t="s">
        <v>457</v>
      </c>
      <c r="O4" s="304"/>
      <c r="P4" s="303" t="s">
        <v>458</v>
      </c>
      <c r="Q4" s="304"/>
      <c r="R4" s="303" t="s">
        <v>459</v>
      </c>
    </row>
    <row r="5" spans="1:22" ht="19.5" customHeight="1" thickBot="1" x14ac:dyDescent="0.2">
      <c r="A5" s="302"/>
      <c r="B5" s="302"/>
      <c r="C5" s="302"/>
      <c r="D5" s="302"/>
      <c r="E5" s="302"/>
      <c r="F5" s="302"/>
      <c r="G5" s="302"/>
      <c r="H5" s="1451" t="s">
        <v>460</v>
      </c>
      <c r="I5" s="1452"/>
      <c r="J5" s="303" t="s">
        <v>456</v>
      </c>
      <c r="K5" s="1453">
        <f>【2ヵ月前】活動ﾌﾟﾛｸﾞﾗﾑ!F10</f>
        <v>0</v>
      </c>
      <c r="L5" s="1454"/>
      <c r="M5" s="1454"/>
      <c r="N5" s="1454"/>
      <c r="O5" s="1454"/>
      <c r="P5" s="1454"/>
      <c r="Q5" s="1454"/>
      <c r="R5" s="1454"/>
    </row>
    <row r="6" spans="1:22" ht="19.5" customHeight="1" x14ac:dyDescent="0.15">
      <c r="A6" s="1455" t="s">
        <v>461</v>
      </c>
      <c r="B6" s="1456"/>
      <c r="C6" s="1456"/>
      <c r="D6" s="1457"/>
      <c r="E6" s="1460">
        <f>【2ヵ月前】活動ﾌﾟﾛｸﾞﾗﾑ!E4</f>
        <v>0</v>
      </c>
      <c r="F6" s="1460"/>
      <c r="G6" s="1460"/>
      <c r="H6" s="1460"/>
      <c r="I6" s="1460"/>
      <c r="J6" s="1460"/>
      <c r="K6" s="1460"/>
      <c r="L6" s="1460"/>
      <c r="M6" s="1462" t="s">
        <v>462</v>
      </c>
      <c r="N6" s="1463"/>
      <c r="O6" s="1463"/>
      <c r="P6" s="1463"/>
      <c r="Q6" s="1463"/>
      <c r="R6" s="1464"/>
      <c r="T6" s="1565" t="s">
        <v>660</v>
      </c>
      <c r="U6" s="1566"/>
      <c r="V6" s="1567"/>
    </row>
    <row r="7" spans="1:22" ht="19.5" customHeight="1" x14ac:dyDescent="0.15">
      <c r="A7" s="1458"/>
      <c r="B7" s="1459"/>
      <c r="C7" s="1459"/>
      <c r="D7" s="1459"/>
      <c r="E7" s="1461"/>
      <c r="F7" s="1461"/>
      <c r="G7" s="1461"/>
      <c r="H7" s="1461"/>
      <c r="I7" s="1461"/>
      <c r="J7" s="1461"/>
      <c r="K7" s="1461"/>
      <c r="L7" s="1461"/>
      <c r="M7" s="305"/>
      <c r="N7" s="1465" t="s">
        <v>463</v>
      </c>
      <c r="O7" s="1466"/>
      <c r="P7" s="1466"/>
      <c r="Q7" s="1466"/>
      <c r="R7" s="1467"/>
      <c r="T7" s="1568"/>
      <c r="U7" s="1569"/>
      <c r="V7" s="1570"/>
    </row>
    <row r="8" spans="1:22" ht="19.5" customHeight="1" thickBot="1" x14ac:dyDescent="0.2">
      <c r="A8" s="1458"/>
      <c r="B8" s="1459"/>
      <c r="C8" s="1459"/>
      <c r="D8" s="1459"/>
      <c r="E8" s="1468" t="s">
        <v>464</v>
      </c>
      <c r="F8" s="1468"/>
      <c r="G8" s="1468"/>
      <c r="H8" s="306"/>
      <c r="I8" s="1468" t="s">
        <v>465</v>
      </c>
      <c r="J8" s="1468"/>
      <c r="K8" s="1468"/>
      <c r="L8" s="306"/>
      <c r="M8" s="307"/>
      <c r="N8" s="1469" t="s">
        <v>466</v>
      </c>
      <c r="O8" s="1470"/>
      <c r="P8" s="1470"/>
      <c r="Q8" s="1470"/>
      <c r="R8" s="1471"/>
      <c r="T8" s="1571"/>
      <c r="U8" s="1572"/>
      <c r="V8" s="1573"/>
    </row>
    <row r="9" spans="1:22" ht="19.5" customHeight="1" x14ac:dyDescent="0.15">
      <c r="A9" s="1472" t="s">
        <v>467</v>
      </c>
      <c r="B9" s="1473"/>
      <c r="C9" s="1473"/>
      <c r="D9" s="1474"/>
      <c r="E9" s="308" t="s">
        <v>524</v>
      </c>
      <c r="F9" s="542">
        <f>【2ヵ月前】活動ﾌﾟﾛｸﾞﾗﾑ!F6</f>
        <v>0</v>
      </c>
      <c r="G9" s="308" t="s">
        <v>457</v>
      </c>
      <c r="H9" s="308"/>
      <c r="I9" s="308" t="s">
        <v>458</v>
      </c>
      <c r="J9" s="308"/>
      <c r="K9" s="308" t="s">
        <v>459</v>
      </c>
      <c r="L9" s="308"/>
      <c r="M9" s="308" t="s">
        <v>456</v>
      </c>
      <c r="N9" s="309"/>
      <c r="O9" s="308" t="s">
        <v>468</v>
      </c>
      <c r="P9" s="309"/>
      <c r="Q9" s="308" t="s">
        <v>456</v>
      </c>
      <c r="R9" s="310"/>
    </row>
    <row r="10" spans="1:22" ht="19.5" customHeight="1" x14ac:dyDescent="0.15">
      <c r="A10" s="1472" t="s">
        <v>469</v>
      </c>
      <c r="B10" s="1473"/>
      <c r="C10" s="1473"/>
      <c r="D10" s="1474"/>
      <c r="E10" s="308" t="s">
        <v>524</v>
      </c>
      <c r="F10" s="542">
        <f>【2ヵ月前】活動ﾌﾟﾛｸﾞﾗﾑ!F6</f>
        <v>0</v>
      </c>
      <c r="G10" s="308" t="s">
        <v>457</v>
      </c>
      <c r="H10" s="308"/>
      <c r="I10" s="308" t="s">
        <v>458</v>
      </c>
      <c r="J10" s="308"/>
      <c r="K10" s="308" t="s">
        <v>459</v>
      </c>
      <c r="L10" s="308"/>
      <c r="M10" s="308" t="s">
        <v>456</v>
      </c>
      <c r="N10" s="309"/>
      <c r="O10" s="308" t="s">
        <v>468</v>
      </c>
      <c r="P10" s="309"/>
      <c r="Q10" s="308" t="s">
        <v>456</v>
      </c>
      <c r="R10" s="311"/>
    </row>
    <row r="11" spans="1:22" ht="19.5" customHeight="1" x14ac:dyDescent="0.15">
      <c r="A11" s="1475" t="s">
        <v>470</v>
      </c>
      <c r="B11" s="1476"/>
      <c r="C11" s="1476"/>
      <c r="D11" s="1477"/>
      <c r="E11" s="1481" t="s">
        <v>471</v>
      </c>
      <c r="F11" s="1482"/>
      <c r="G11" s="1483"/>
      <c r="H11" s="1486"/>
      <c r="I11" s="1473"/>
      <c r="J11" s="1473" t="s">
        <v>472</v>
      </c>
      <c r="K11" s="1484"/>
      <c r="L11" s="1510" t="s">
        <v>473</v>
      </c>
      <c r="M11" s="1482"/>
      <c r="N11" s="1483"/>
      <c r="O11" s="1486" t="s">
        <v>474</v>
      </c>
      <c r="P11" s="1487"/>
      <c r="Q11" s="309"/>
      <c r="R11" s="314" t="s">
        <v>475</v>
      </c>
    </row>
    <row r="12" spans="1:22" ht="19.5" customHeight="1" thickBot="1" x14ac:dyDescent="0.2">
      <c r="A12" s="1478"/>
      <c r="B12" s="1479"/>
      <c r="C12" s="1479"/>
      <c r="D12" s="1480"/>
      <c r="E12" s="1488" t="s">
        <v>476</v>
      </c>
      <c r="F12" s="1489"/>
      <c r="G12" s="1490"/>
      <c r="H12" s="315" t="s">
        <v>525</v>
      </c>
      <c r="I12" s="1485"/>
      <c r="J12" s="1485"/>
      <c r="K12" s="317" t="s">
        <v>475</v>
      </c>
      <c r="L12" s="1511"/>
      <c r="M12" s="1512"/>
      <c r="N12" s="1513"/>
      <c r="O12" s="1491" t="s">
        <v>477</v>
      </c>
      <c r="P12" s="1492"/>
      <c r="Q12" s="316"/>
      <c r="R12" s="318" t="s">
        <v>475</v>
      </c>
    </row>
    <row r="13" spans="1:22" ht="7.5" customHeight="1" thickBot="1" x14ac:dyDescent="0.2">
      <c r="A13" s="302"/>
      <c r="B13" s="302"/>
      <c r="C13" s="302"/>
      <c r="D13" s="302"/>
      <c r="E13" s="302"/>
      <c r="F13" s="302"/>
      <c r="G13" s="302"/>
      <c r="H13" s="302"/>
      <c r="I13" s="302"/>
      <c r="J13" s="302"/>
      <c r="K13" s="302"/>
      <c r="L13" s="302"/>
      <c r="M13" s="302"/>
      <c r="N13" s="302"/>
      <c r="O13" s="302"/>
      <c r="P13" s="302"/>
      <c r="Q13" s="302"/>
      <c r="R13" s="302"/>
    </row>
    <row r="14" spans="1:22" ht="19.5" customHeight="1" x14ac:dyDescent="0.15">
      <c r="A14" s="1493" t="s">
        <v>478</v>
      </c>
      <c r="B14" s="1494"/>
      <c r="C14" s="1494"/>
      <c r="D14" s="1495"/>
      <c r="E14" s="319"/>
      <c r="F14" s="1502" t="s">
        <v>479</v>
      </c>
      <c r="G14" s="1502"/>
      <c r="H14" s="1502"/>
      <c r="I14" s="1502"/>
      <c r="J14" s="1502"/>
      <c r="K14" s="1502"/>
      <c r="L14" s="320"/>
      <c r="M14" s="1502" t="s">
        <v>480</v>
      </c>
      <c r="N14" s="1502"/>
      <c r="O14" s="1502"/>
      <c r="P14" s="1502"/>
      <c r="Q14" s="1502"/>
      <c r="R14" s="1503"/>
    </row>
    <row r="15" spans="1:22" ht="19.5" customHeight="1" x14ac:dyDescent="0.15">
      <c r="A15" s="1496"/>
      <c r="B15" s="1497"/>
      <c r="C15" s="1497"/>
      <c r="D15" s="1498"/>
      <c r="E15" s="321"/>
      <c r="F15" s="1504" t="s">
        <v>481</v>
      </c>
      <c r="G15" s="1504"/>
      <c r="H15" s="1504"/>
      <c r="I15" s="1504"/>
      <c r="J15" s="1504"/>
      <c r="K15" s="1504"/>
      <c r="L15" s="322"/>
      <c r="M15" s="1505" t="s">
        <v>482</v>
      </c>
      <c r="N15" s="1505"/>
      <c r="O15" s="1505"/>
      <c r="P15" s="1505"/>
      <c r="Q15" s="1505"/>
      <c r="R15" s="1506"/>
    </row>
    <row r="16" spans="1:22" ht="19.5" customHeight="1" x14ac:dyDescent="0.15">
      <c r="A16" s="1499"/>
      <c r="B16" s="1500"/>
      <c r="C16" s="1500"/>
      <c r="D16" s="1501"/>
      <c r="E16" s="323"/>
      <c r="F16" s="1507" t="s">
        <v>483</v>
      </c>
      <c r="G16" s="1507"/>
      <c r="H16" s="1507"/>
      <c r="I16" s="1507"/>
      <c r="J16" s="1507"/>
      <c r="K16" s="1507"/>
      <c r="L16" s="324"/>
      <c r="M16" s="1508" t="s">
        <v>484</v>
      </c>
      <c r="N16" s="1508"/>
      <c r="O16" s="1508"/>
      <c r="P16" s="1508"/>
      <c r="Q16" s="1508"/>
      <c r="R16" s="1509"/>
    </row>
    <row r="17" spans="1:22" ht="19.5" customHeight="1" x14ac:dyDescent="0.15">
      <c r="A17" s="1514" t="s">
        <v>485</v>
      </c>
      <c r="B17" s="1515"/>
      <c r="C17" s="1515"/>
      <c r="D17" s="1516"/>
      <c r="E17" s="312"/>
      <c r="F17" s="1523" t="s">
        <v>486</v>
      </c>
      <c r="G17" s="1523"/>
      <c r="H17" s="1523"/>
      <c r="I17" s="1523"/>
      <c r="J17" s="313"/>
      <c r="K17" s="1524" t="s">
        <v>487</v>
      </c>
      <c r="L17" s="1524"/>
      <c r="M17" s="1524"/>
      <c r="N17" s="1524"/>
      <c r="O17" s="313"/>
      <c r="P17" s="1523" t="s">
        <v>488</v>
      </c>
      <c r="Q17" s="1525"/>
      <c r="R17" s="1526"/>
    </row>
    <row r="18" spans="1:22" ht="19.5" customHeight="1" x14ac:dyDescent="0.15">
      <c r="A18" s="1517"/>
      <c r="B18" s="1518"/>
      <c r="C18" s="1518"/>
      <c r="D18" s="1519"/>
      <c r="E18" s="325"/>
      <c r="F18" s="1505" t="s">
        <v>489</v>
      </c>
      <c r="G18" s="1505"/>
      <c r="H18" s="1505"/>
      <c r="I18" s="1505"/>
      <c r="J18" s="322"/>
      <c r="K18" s="1505" t="s">
        <v>490</v>
      </c>
      <c r="L18" s="1505"/>
      <c r="M18" s="1505"/>
      <c r="N18" s="1505"/>
      <c r="O18" s="322"/>
      <c r="P18" s="1505" t="s">
        <v>491</v>
      </c>
      <c r="Q18" s="1527"/>
      <c r="R18" s="1528"/>
    </row>
    <row r="19" spans="1:22" ht="19.5" customHeight="1" x14ac:dyDescent="0.15">
      <c r="A19" s="1520"/>
      <c r="B19" s="1521"/>
      <c r="C19" s="1521"/>
      <c r="D19" s="1522"/>
      <c r="E19" s="326"/>
      <c r="F19" s="327" t="s">
        <v>492</v>
      </c>
      <c r="G19" s="328" t="s">
        <v>493</v>
      </c>
      <c r="H19" s="1508"/>
      <c r="I19" s="1508"/>
      <c r="J19" s="1508"/>
      <c r="K19" s="1508"/>
      <c r="L19" s="1508"/>
      <c r="M19" s="1508"/>
      <c r="N19" s="1508"/>
      <c r="O19" s="1508"/>
      <c r="P19" s="1508"/>
      <c r="Q19" s="1508"/>
      <c r="R19" s="329" t="s">
        <v>494</v>
      </c>
    </row>
    <row r="20" spans="1:22" ht="19.5" customHeight="1" x14ac:dyDescent="0.15">
      <c r="A20" s="1475" t="s">
        <v>495</v>
      </c>
      <c r="B20" s="1476"/>
      <c r="C20" s="1476"/>
      <c r="D20" s="1477"/>
      <c r="E20" s="1535" t="s">
        <v>496</v>
      </c>
      <c r="F20" s="1525"/>
      <c r="G20" s="1525"/>
      <c r="H20" s="1525"/>
      <c r="I20" s="1525"/>
      <c r="J20" s="1525"/>
      <c r="K20" s="1525"/>
      <c r="L20" s="1525"/>
      <c r="M20" s="1525"/>
      <c r="N20" s="1525"/>
      <c r="O20" s="1525"/>
      <c r="P20" s="1525"/>
      <c r="Q20" s="1525"/>
      <c r="R20" s="1526"/>
    </row>
    <row r="21" spans="1:22" ht="19.5" customHeight="1" x14ac:dyDescent="0.15">
      <c r="A21" s="1529"/>
      <c r="B21" s="1530"/>
      <c r="C21" s="1530"/>
      <c r="D21" s="1531"/>
      <c r="E21" s="1536"/>
      <c r="F21" s="1537"/>
      <c r="G21" s="1537"/>
      <c r="H21" s="1537"/>
      <c r="I21" s="1537"/>
      <c r="J21" s="1537"/>
      <c r="K21" s="1537"/>
      <c r="L21" s="1537"/>
      <c r="M21" s="1537"/>
      <c r="N21" s="1537"/>
      <c r="O21" s="1537"/>
      <c r="P21" s="1537"/>
      <c r="Q21" s="1537"/>
      <c r="R21" s="1538"/>
      <c r="T21" s="302"/>
      <c r="U21" s="302"/>
      <c r="V21" s="302"/>
    </row>
    <row r="22" spans="1:22" ht="19.5" customHeight="1" x14ac:dyDescent="0.15">
      <c r="A22" s="1532"/>
      <c r="B22" s="1533"/>
      <c r="C22" s="1533"/>
      <c r="D22" s="1534"/>
      <c r="E22" s="1539"/>
      <c r="F22" s="1540"/>
      <c r="G22" s="1540"/>
      <c r="H22" s="1540"/>
      <c r="I22" s="1540"/>
      <c r="J22" s="1540"/>
      <c r="K22" s="1540"/>
      <c r="L22" s="1540"/>
      <c r="M22" s="1540"/>
      <c r="N22" s="1540"/>
      <c r="O22" s="1540"/>
      <c r="P22" s="1540"/>
      <c r="Q22" s="1540"/>
      <c r="R22" s="1541"/>
      <c r="T22" s="302"/>
      <c r="U22" s="302"/>
      <c r="V22" s="302"/>
    </row>
    <row r="23" spans="1:22" ht="19.5" customHeight="1" x14ac:dyDescent="0.15">
      <c r="A23" s="1542" t="s">
        <v>497</v>
      </c>
      <c r="B23" s="1543"/>
      <c r="C23" s="1543"/>
      <c r="D23" s="1544"/>
      <c r="E23" s="1545" t="s">
        <v>498</v>
      </c>
      <c r="F23" s="1546"/>
      <c r="G23" s="1546"/>
      <c r="H23" s="1546"/>
      <c r="I23" s="309"/>
      <c r="J23" s="330" t="s">
        <v>475</v>
      </c>
      <c r="K23" s="1545" t="s">
        <v>499</v>
      </c>
      <c r="L23" s="1546"/>
      <c r="M23" s="309"/>
      <c r="N23" s="330" t="s">
        <v>475</v>
      </c>
      <c r="O23" s="1546" t="s">
        <v>500</v>
      </c>
      <c r="P23" s="1546"/>
      <c r="Q23" s="309"/>
      <c r="R23" s="314" t="s">
        <v>475</v>
      </c>
      <c r="T23" s="302"/>
      <c r="U23" s="302"/>
      <c r="V23" s="302"/>
    </row>
    <row r="24" spans="1:22" s="302" customFormat="1" ht="19.5" customHeight="1" x14ac:dyDescent="0.15">
      <c r="A24" s="1547" t="s">
        <v>501</v>
      </c>
      <c r="B24" s="1468"/>
      <c r="C24" s="1468"/>
      <c r="D24" s="1468"/>
      <c r="E24" s="1474" t="s">
        <v>502</v>
      </c>
      <c r="F24" s="1468"/>
      <c r="G24" s="1551"/>
      <c r="H24" s="1551"/>
      <c r="I24" s="1551"/>
      <c r="J24" s="1551"/>
      <c r="K24" s="1551"/>
      <c r="L24" s="1551"/>
      <c r="M24" s="1551"/>
      <c r="N24" s="1551"/>
      <c r="O24" s="1551"/>
      <c r="P24" s="1551"/>
      <c r="Q24" s="1551"/>
      <c r="R24" s="1554"/>
    </row>
    <row r="25" spans="1:22" s="302" customFormat="1" ht="42" customHeight="1" x14ac:dyDescent="0.15">
      <c r="A25" s="1548"/>
      <c r="B25" s="1468"/>
      <c r="C25" s="1468"/>
      <c r="D25" s="1468"/>
      <c r="E25" s="1555" t="s">
        <v>503</v>
      </c>
      <c r="F25" s="1468"/>
      <c r="G25" s="1551"/>
      <c r="H25" s="1551"/>
      <c r="I25" s="1551"/>
      <c r="J25" s="1551"/>
      <c r="K25" s="1551"/>
      <c r="L25" s="1551"/>
      <c r="M25" s="1551"/>
      <c r="N25" s="1551"/>
      <c r="O25" s="1551"/>
      <c r="P25" s="1551"/>
      <c r="Q25" s="1551"/>
      <c r="R25" s="1554"/>
    </row>
    <row r="26" spans="1:22" s="302" customFormat="1" ht="42" customHeight="1" x14ac:dyDescent="0.15">
      <c r="A26" s="1548"/>
      <c r="B26" s="1468"/>
      <c r="C26" s="1468"/>
      <c r="D26" s="1468"/>
      <c r="E26" s="1468"/>
      <c r="F26" s="1468"/>
      <c r="G26" s="1551"/>
      <c r="H26" s="1551"/>
      <c r="I26" s="1551"/>
      <c r="J26" s="1551"/>
      <c r="K26" s="1551"/>
      <c r="L26" s="1551"/>
      <c r="M26" s="1551"/>
      <c r="N26" s="1551"/>
      <c r="O26" s="1551"/>
      <c r="P26" s="1551"/>
      <c r="Q26" s="1551"/>
      <c r="R26" s="1554"/>
    </row>
    <row r="27" spans="1:22" s="302" customFormat="1" ht="42" customHeight="1" x14ac:dyDescent="0.15">
      <c r="A27" s="1548"/>
      <c r="B27" s="1468"/>
      <c r="C27" s="1468"/>
      <c r="D27" s="1468"/>
      <c r="E27" s="1468"/>
      <c r="F27" s="1468"/>
      <c r="G27" s="1551"/>
      <c r="H27" s="1551"/>
      <c r="I27" s="1551"/>
      <c r="J27" s="1551"/>
      <c r="K27" s="1551"/>
      <c r="L27" s="1551"/>
      <c r="M27" s="1551"/>
      <c r="N27" s="1551"/>
      <c r="O27" s="1551"/>
      <c r="P27" s="1551"/>
      <c r="Q27" s="1551"/>
      <c r="R27" s="1554"/>
      <c r="T27" s="301"/>
      <c r="U27" s="301"/>
      <c r="V27" s="301"/>
    </row>
    <row r="28" spans="1:22" s="302" customFormat="1" ht="19.5" customHeight="1" x14ac:dyDescent="0.15">
      <c r="A28" s="1548"/>
      <c r="B28" s="1468"/>
      <c r="C28" s="1468"/>
      <c r="D28" s="1468"/>
      <c r="E28" s="1552" t="s">
        <v>504</v>
      </c>
      <c r="F28" s="1552"/>
      <c r="G28" s="1553"/>
      <c r="H28" s="1553"/>
      <c r="I28" s="1553"/>
      <c r="J28" s="1553"/>
      <c r="K28" s="1553"/>
      <c r="L28" s="1553"/>
      <c r="M28" s="1553"/>
      <c r="N28" s="1553"/>
      <c r="O28" s="1553"/>
      <c r="P28" s="1553"/>
      <c r="Q28" s="1553"/>
      <c r="R28" s="1564"/>
      <c r="T28" s="301"/>
      <c r="U28" s="301"/>
      <c r="V28" s="301"/>
    </row>
    <row r="29" spans="1:22" s="302" customFormat="1" ht="19.5" customHeight="1" x14ac:dyDescent="0.15">
      <c r="A29" s="1549"/>
      <c r="B29" s="1550"/>
      <c r="C29" s="1550"/>
      <c r="D29" s="1550"/>
      <c r="E29" s="1552" t="s">
        <v>505</v>
      </c>
      <c r="F29" s="1552"/>
      <c r="G29" s="1553"/>
      <c r="H29" s="1553"/>
      <c r="I29" s="1553"/>
      <c r="J29" s="1553"/>
      <c r="K29" s="1553"/>
      <c r="L29" s="1553"/>
      <c r="M29" s="1553"/>
      <c r="N29" s="1553"/>
      <c r="O29" s="1553"/>
      <c r="P29" s="1553"/>
      <c r="Q29" s="1553"/>
      <c r="R29" s="1564"/>
      <c r="T29" s="301"/>
      <c r="U29" s="301"/>
      <c r="V29" s="301"/>
    </row>
    <row r="30" spans="1:22" ht="19.5" customHeight="1" x14ac:dyDescent="0.15">
      <c r="A30" s="1583" t="s">
        <v>506</v>
      </c>
      <c r="B30" s="1584"/>
      <c r="C30" s="1584"/>
      <c r="D30" s="1585"/>
      <c r="E30" s="331" t="s">
        <v>507</v>
      </c>
      <c r="F30" s="1588" t="s">
        <v>508</v>
      </c>
      <c r="G30" s="1589"/>
      <c r="H30" s="1588" t="s">
        <v>509</v>
      </c>
      <c r="I30" s="1589"/>
      <c r="J30" s="1589"/>
      <c r="K30" s="1590"/>
      <c r="L30" s="331" t="s">
        <v>507</v>
      </c>
      <c r="M30" s="1591" t="s">
        <v>510</v>
      </c>
      <c r="N30" s="1592"/>
      <c r="O30" s="1558" t="s">
        <v>511</v>
      </c>
      <c r="P30" s="1559"/>
      <c r="Q30" s="1559"/>
      <c r="R30" s="1560"/>
    </row>
    <row r="31" spans="1:22" ht="19.5" customHeight="1" x14ac:dyDescent="0.15">
      <c r="A31" s="1586"/>
      <c r="B31" s="1562"/>
      <c r="C31" s="1562"/>
      <c r="D31" s="1587"/>
      <c r="E31" s="331" t="s">
        <v>507</v>
      </c>
      <c r="F31" s="1561" t="s">
        <v>512</v>
      </c>
      <c r="G31" s="1562"/>
      <c r="H31" s="331" t="s">
        <v>507</v>
      </c>
      <c r="I31" s="1561" t="s">
        <v>513</v>
      </c>
      <c r="J31" s="1562"/>
      <c r="K31" s="1562"/>
      <c r="L31" s="331" t="s">
        <v>507</v>
      </c>
      <c r="M31" s="1556" t="s">
        <v>514</v>
      </c>
      <c r="N31" s="1557"/>
      <c r="O31" s="1558" t="s">
        <v>511</v>
      </c>
      <c r="P31" s="1559"/>
      <c r="Q31" s="1559"/>
      <c r="R31" s="1560"/>
    </row>
    <row r="32" spans="1:22" ht="19.5" customHeight="1" x14ac:dyDescent="0.15">
      <c r="A32" s="1586"/>
      <c r="B32" s="1562"/>
      <c r="C32" s="1562"/>
      <c r="D32" s="1587"/>
      <c r="E32" s="331" t="s">
        <v>507</v>
      </c>
      <c r="F32" s="1561" t="s">
        <v>515</v>
      </c>
      <c r="G32" s="1562"/>
      <c r="H32" s="1562"/>
      <c r="I32" s="1562"/>
      <c r="J32" s="1562"/>
      <c r="K32" s="1562"/>
      <c r="L32" s="1562"/>
      <c r="M32" s="1562"/>
      <c r="N32" s="1562"/>
      <c r="O32" s="1562"/>
      <c r="P32" s="1562"/>
      <c r="Q32" s="1562"/>
      <c r="R32" s="1563"/>
    </row>
    <row r="33" spans="1:18" ht="19.5" customHeight="1" x14ac:dyDescent="0.15">
      <c r="A33" s="1578" t="s">
        <v>516</v>
      </c>
      <c r="B33" s="1579"/>
      <c r="C33" s="1553"/>
      <c r="D33" s="1553"/>
      <c r="E33" s="332" t="s">
        <v>507</v>
      </c>
      <c r="F33" s="1561" t="s">
        <v>517</v>
      </c>
      <c r="G33" s="1561"/>
      <c r="H33" s="1561"/>
      <c r="I33" s="1561"/>
      <c r="J33" s="1561"/>
      <c r="K33" s="1561"/>
      <c r="L33" s="333"/>
      <c r="M33" s="333"/>
      <c r="N33" s="333"/>
      <c r="O33" s="333"/>
      <c r="P33" s="333"/>
      <c r="Q33" s="333"/>
      <c r="R33" s="334"/>
    </row>
    <row r="34" spans="1:18" ht="19.5" customHeight="1" thickBot="1" x14ac:dyDescent="0.2">
      <c r="A34" s="1580"/>
      <c r="B34" s="1581"/>
      <c r="C34" s="1582"/>
      <c r="D34" s="1582"/>
      <c r="E34" s="335" t="s">
        <v>507</v>
      </c>
      <c r="F34" s="1574" t="s">
        <v>518</v>
      </c>
      <c r="G34" s="1575"/>
      <c r="H34" s="1575"/>
      <c r="I34" s="1575"/>
      <c r="J34" s="1575"/>
      <c r="K34" s="1575"/>
      <c r="L34" s="1575"/>
      <c r="M34" s="1575"/>
      <c r="N34" s="1575"/>
      <c r="O34" s="1575"/>
      <c r="P34" s="1575"/>
      <c r="Q34" s="1575"/>
      <c r="R34" s="1576"/>
    </row>
    <row r="35" spans="1:18" ht="19.5" customHeight="1" x14ac:dyDescent="0.15">
      <c r="A35" s="1505" t="s">
        <v>519</v>
      </c>
      <c r="B35" s="1505"/>
      <c r="C35" s="1505"/>
      <c r="D35" s="1505"/>
      <c r="E35" s="1505"/>
      <c r="F35" s="1505"/>
      <c r="G35" s="1505"/>
      <c r="H35" s="1505"/>
      <c r="I35" s="1505"/>
      <c r="J35" s="1505"/>
      <c r="K35" s="1505"/>
      <c r="L35" s="1505"/>
      <c r="M35" s="1505"/>
      <c r="N35" s="1505"/>
      <c r="O35" s="1505"/>
      <c r="P35" s="1505"/>
      <c r="Q35" s="1505"/>
      <c r="R35" s="1505"/>
    </row>
    <row r="36" spans="1:18" ht="19.5" customHeight="1" x14ac:dyDescent="0.15">
      <c r="A36" s="1577" t="s">
        <v>520</v>
      </c>
      <c r="B36" s="1577"/>
      <c r="C36" s="1577"/>
      <c r="D36" s="1577"/>
      <c r="E36" s="1577"/>
      <c r="F36" s="1577"/>
      <c r="G36" s="1451" t="s">
        <v>521</v>
      </c>
      <c r="H36" s="1451"/>
      <c r="I36" s="1451"/>
      <c r="J36" s="1451"/>
      <c r="K36" s="1451"/>
      <c r="L36" s="1451"/>
      <c r="M36" s="1451" t="s">
        <v>522</v>
      </c>
      <c r="N36" s="1451"/>
      <c r="O36" s="1451"/>
      <c r="P36" s="1451"/>
      <c r="Q36" s="1451"/>
      <c r="R36" s="1451"/>
    </row>
    <row r="37" spans="1:18" ht="19.5" customHeight="1" x14ac:dyDescent="0.15"/>
    <row r="38" spans="1:18" ht="30" customHeight="1" x14ac:dyDescent="0.15"/>
    <row r="39" spans="1:18" ht="30" customHeight="1" x14ac:dyDescent="0.15"/>
    <row r="40" spans="1:18" ht="30" customHeight="1" x14ac:dyDescent="0.15"/>
  </sheetData>
  <mergeCells count="95">
    <mergeCell ref="T6:V8"/>
    <mergeCell ref="F34:R34"/>
    <mergeCell ref="A35:R35"/>
    <mergeCell ref="A36:F36"/>
    <mergeCell ref="G36:L36"/>
    <mergeCell ref="M36:R36"/>
    <mergeCell ref="A33:B34"/>
    <mergeCell ref="C33:D34"/>
    <mergeCell ref="F33:K33"/>
    <mergeCell ref="A30:D32"/>
    <mergeCell ref="F30:G30"/>
    <mergeCell ref="H30:K30"/>
    <mergeCell ref="M30:N30"/>
    <mergeCell ref="O30:R30"/>
    <mergeCell ref="F31:G31"/>
    <mergeCell ref="I31:K31"/>
    <mergeCell ref="M31:N31"/>
    <mergeCell ref="O31:R31"/>
    <mergeCell ref="F32:R32"/>
    <mergeCell ref="M28:N28"/>
    <mergeCell ref="O28:P28"/>
    <mergeCell ref="Q28:R28"/>
    <mergeCell ref="E29:F29"/>
    <mergeCell ref="G29:H29"/>
    <mergeCell ref="I29:J29"/>
    <mergeCell ref="K29:L29"/>
    <mergeCell ref="M29:N29"/>
    <mergeCell ref="O29:P29"/>
    <mergeCell ref="Q29:R29"/>
    <mergeCell ref="O24:P24"/>
    <mergeCell ref="Q24:R24"/>
    <mergeCell ref="E25:F27"/>
    <mergeCell ref="G25:H27"/>
    <mergeCell ref="I25:J27"/>
    <mergeCell ref="K25:L27"/>
    <mergeCell ref="M25:N27"/>
    <mergeCell ref="O25:P27"/>
    <mergeCell ref="Q25:R27"/>
    <mergeCell ref="M24:N24"/>
    <mergeCell ref="A24:D29"/>
    <mergeCell ref="E24:F24"/>
    <mergeCell ref="G24:H24"/>
    <mergeCell ref="I24:J24"/>
    <mergeCell ref="K24:L24"/>
    <mergeCell ref="E28:F28"/>
    <mergeCell ref="G28:H28"/>
    <mergeCell ref="I28:J28"/>
    <mergeCell ref="K28:L28"/>
    <mergeCell ref="A20:D22"/>
    <mergeCell ref="E20:R20"/>
    <mergeCell ref="E21:R21"/>
    <mergeCell ref="E22:R22"/>
    <mergeCell ref="A23:D23"/>
    <mergeCell ref="E23:H23"/>
    <mergeCell ref="K23:L23"/>
    <mergeCell ref="O23:P23"/>
    <mergeCell ref="A17:D19"/>
    <mergeCell ref="F17:I17"/>
    <mergeCell ref="K17:N17"/>
    <mergeCell ref="P17:R17"/>
    <mergeCell ref="F18:I18"/>
    <mergeCell ref="K18:N18"/>
    <mergeCell ref="P18:R18"/>
    <mergeCell ref="H19:Q19"/>
    <mergeCell ref="O11:P11"/>
    <mergeCell ref="E12:G12"/>
    <mergeCell ref="O12:P12"/>
    <mergeCell ref="A14:D16"/>
    <mergeCell ref="F14:K14"/>
    <mergeCell ref="M14:R14"/>
    <mergeCell ref="F15:K15"/>
    <mergeCell ref="M15:R15"/>
    <mergeCell ref="F16:K16"/>
    <mergeCell ref="M16:R16"/>
    <mergeCell ref="L11:N12"/>
    <mergeCell ref="A9:D9"/>
    <mergeCell ref="A10:D10"/>
    <mergeCell ref="A11:D12"/>
    <mergeCell ref="E11:G11"/>
    <mergeCell ref="J11:K11"/>
    <mergeCell ref="I12:J12"/>
    <mergeCell ref="H11:I11"/>
    <mergeCell ref="A6:D8"/>
    <mergeCell ref="E6:L7"/>
    <mergeCell ref="M6:R6"/>
    <mergeCell ref="N7:R7"/>
    <mergeCell ref="E8:G8"/>
    <mergeCell ref="I8:K8"/>
    <mergeCell ref="N8:R8"/>
    <mergeCell ref="A1:R1"/>
    <mergeCell ref="A2:R3"/>
    <mergeCell ref="H4:I4"/>
    <mergeCell ref="K4:L4"/>
    <mergeCell ref="H5:I5"/>
    <mergeCell ref="K5:R5"/>
  </mergeCells>
  <phoneticPr fontId="7"/>
  <hyperlinks>
    <hyperlink ref="T6:V8" location="目次!A1" display="目次へ" xr:uid="{8A0E026F-2133-44C9-9B3E-41178268542B}"/>
  </hyperlinks>
  <printOptions horizontalCentered="1" verticalCentered="1"/>
  <pageMargins left="0.23622047244094491" right="0.23622047244094491" top="0.55118110236220474" bottom="0.55118110236220474"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from>
                    <xdr:col>12</xdr:col>
                    <xdr:colOff>0</xdr:colOff>
                    <xdr:row>6</xdr:row>
                    <xdr:rowOff>9525</xdr:rowOff>
                  </from>
                  <to>
                    <xdr:col>13</xdr:col>
                    <xdr:colOff>0</xdr:colOff>
                    <xdr:row>7</xdr:row>
                    <xdr:rowOff>9525</xdr:rowOff>
                  </to>
                </anchor>
              </controlPr>
            </control>
          </mc:Choice>
        </mc:AlternateContent>
        <mc:AlternateContent xmlns:mc="http://schemas.openxmlformats.org/markup-compatibility/2006">
          <mc:Choice Requires="x14">
            <control shapeId="59394" r:id="rId5" name="Check Box 2">
              <controlPr defaultSize="0" autoFill="0" autoLine="0" autoPict="0">
                <anchor>
                  <from>
                    <xdr:col>12</xdr:col>
                    <xdr:colOff>0</xdr:colOff>
                    <xdr:row>7</xdr:row>
                    <xdr:rowOff>9525</xdr:rowOff>
                  </from>
                  <to>
                    <xdr:col>13</xdr:col>
                    <xdr:colOff>0</xdr:colOff>
                    <xdr:row>8</xdr:row>
                    <xdr:rowOff>9525</xdr:rowOff>
                  </to>
                </anchor>
              </controlPr>
            </control>
          </mc:Choice>
        </mc:AlternateContent>
        <mc:AlternateContent xmlns:mc="http://schemas.openxmlformats.org/markup-compatibility/2006">
          <mc:Choice Requires="x14">
            <control shapeId="59395" r:id="rId6" name="Check Box 3">
              <controlPr defaultSize="0" autoFill="0" autoLine="0" autoPict="0">
                <anchor>
                  <from>
                    <xdr:col>4</xdr:col>
                    <xdr:colOff>0</xdr:colOff>
                    <xdr:row>13</xdr:row>
                    <xdr:rowOff>0</xdr:rowOff>
                  </from>
                  <to>
                    <xdr:col>5</xdr:col>
                    <xdr:colOff>0</xdr:colOff>
                    <xdr:row>14</xdr:row>
                    <xdr:rowOff>0</xdr:rowOff>
                  </to>
                </anchor>
              </controlPr>
            </control>
          </mc:Choice>
        </mc:AlternateContent>
        <mc:AlternateContent xmlns:mc="http://schemas.openxmlformats.org/markup-compatibility/2006">
          <mc:Choice Requires="x14">
            <control shapeId="59396" r:id="rId7" name="Check Box 4">
              <controlPr defaultSize="0" autoFill="0" autoLine="0" autoPict="0">
                <anchor>
                  <from>
                    <xdr:col>4</xdr:col>
                    <xdr:colOff>0</xdr:colOff>
                    <xdr:row>14</xdr:row>
                    <xdr:rowOff>0</xdr:rowOff>
                  </from>
                  <to>
                    <xdr:col>5</xdr:col>
                    <xdr:colOff>0</xdr:colOff>
                    <xdr:row>15</xdr:row>
                    <xdr:rowOff>0</xdr:rowOff>
                  </to>
                </anchor>
              </controlPr>
            </control>
          </mc:Choice>
        </mc:AlternateContent>
        <mc:AlternateContent xmlns:mc="http://schemas.openxmlformats.org/markup-compatibility/2006">
          <mc:Choice Requires="x14">
            <control shapeId="59397" r:id="rId8" name="Check Box 5">
              <controlPr defaultSize="0" autoFill="0" autoLine="0" autoPict="0">
                <anchor>
                  <from>
                    <xdr:col>4</xdr:col>
                    <xdr:colOff>0</xdr:colOff>
                    <xdr:row>15</xdr:row>
                    <xdr:rowOff>0</xdr:rowOff>
                  </from>
                  <to>
                    <xdr:col>5</xdr:col>
                    <xdr:colOff>0</xdr:colOff>
                    <xdr:row>16</xdr:row>
                    <xdr:rowOff>0</xdr:rowOff>
                  </to>
                </anchor>
              </controlPr>
            </control>
          </mc:Choice>
        </mc:AlternateContent>
        <mc:AlternateContent xmlns:mc="http://schemas.openxmlformats.org/markup-compatibility/2006">
          <mc:Choice Requires="x14">
            <control shapeId="59398" r:id="rId9" name="Check Box 6">
              <controlPr defaultSize="0" autoFill="0" autoLine="0" autoPict="0">
                <anchor>
                  <from>
                    <xdr:col>11</xdr:col>
                    <xdr:colOff>0</xdr:colOff>
                    <xdr:row>13</xdr:row>
                    <xdr:rowOff>0</xdr:rowOff>
                  </from>
                  <to>
                    <xdr:col>12</xdr:col>
                    <xdr:colOff>0</xdr:colOff>
                    <xdr:row>14</xdr:row>
                    <xdr:rowOff>0</xdr:rowOff>
                  </to>
                </anchor>
              </controlPr>
            </control>
          </mc:Choice>
        </mc:AlternateContent>
        <mc:AlternateContent xmlns:mc="http://schemas.openxmlformats.org/markup-compatibility/2006">
          <mc:Choice Requires="x14">
            <control shapeId="59399" r:id="rId10" name="Check Box 7">
              <controlPr defaultSize="0" autoFill="0" autoLine="0" autoPict="0">
                <anchor>
                  <from>
                    <xdr:col>11</xdr:col>
                    <xdr:colOff>0</xdr:colOff>
                    <xdr:row>14</xdr:row>
                    <xdr:rowOff>0</xdr:rowOff>
                  </from>
                  <to>
                    <xdr:col>12</xdr:col>
                    <xdr:colOff>0</xdr:colOff>
                    <xdr:row>15</xdr:row>
                    <xdr:rowOff>0</xdr:rowOff>
                  </to>
                </anchor>
              </controlPr>
            </control>
          </mc:Choice>
        </mc:AlternateContent>
        <mc:AlternateContent xmlns:mc="http://schemas.openxmlformats.org/markup-compatibility/2006">
          <mc:Choice Requires="x14">
            <control shapeId="59400" r:id="rId11" name="Check Box 8">
              <controlPr defaultSize="0" autoFill="0" autoLine="0" autoPict="0">
                <anchor>
                  <from>
                    <xdr:col>11</xdr:col>
                    <xdr:colOff>0</xdr:colOff>
                    <xdr:row>15</xdr:row>
                    <xdr:rowOff>0</xdr:rowOff>
                  </from>
                  <to>
                    <xdr:col>12</xdr:col>
                    <xdr:colOff>0</xdr:colOff>
                    <xdr:row>16</xdr:row>
                    <xdr:rowOff>0</xdr:rowOff>
                  </to>
                </anchor>
              </controlPr>
            </control>
          </mc:Choice>
        </mc:AlternateContent>
        <mc:AlternateContent xmlns:mc="http://schemas.openxmlformats.org/markup-compatibility/2006">
          <mc:Choice Requires="x14">
            <control shapeId="59401" r:id="rId12" name="Check Box 9">
              <controlPr defaultSize="0" autoFill="0" autoLine="0" autoPict="0">
                <anchor>
                  <from>
                    <xdr:col>4</xdr:col>
                    <xdr:colOff>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59402" r:id="rId13" name="Check Box 10">
              <controlPr defaultSize="0" autoFill="0" autoLine="0" autoPict="0">
                <anchor>
                  <from>
                    <xdr:col>4</xdr:col>
                    <xdr:colOff>0</xdr:colOff>
                    <xdr:row>17</xdr:row>
                    <xdr:rowOff>0</xdr:rowOff>
                  </from>
                  <to>
                    <xdr:col>5</xdr:col>
                    <xdr:colOff>0</xdr:colOff>
                    <xdr:row>18</xdr:row>
                    <xdr:rowOff>0</xdr:rowOff>
                  </to>
                </anchor>
              </controlPr>
            </control>
          </mc:Choice>
        </mc:AlternateContent>
        <mc:AlternateContent xmlns:mc="http://schemas.openxmlformats.org/markup-compatibility/2006">
          <mc:Choice Requires="x14">
            <control shapeId="59403" r:id="rId14" name="Check Box 11">
              <controlPr defaultSize="0" autoFill="0" autoLine="0" autoPict="0">
                <anchor>
                  <from>
                    <xdr:col>4</xdr:col>
                    <xdr:colOff>0</xdr:colOff>
                    <xdr:row>18</xdr:row>
                    <xdr:rowOff>0</xdr:rowOff>
                  </from>
                  <to>
                    <xdr:col>5</xdr:col>
                    <xdr:colOff>0</xdr:colOff>
                    <xdr:row>19</xdr:row>
                    <xdr:rowOff>0</xdr:rowOff>
                  </to>
                </anchor>
              </controlPr>
            </control>
          </mc:Choice>
        </mc:AlternateContent>
        <mc:AlternateContent xmlns:mc="http://schemas.openxmlformats.org/markup-compatibility/2006">
          <mc:Choice Requires="x14">
            <control shapeId="59404" r:id="rId15" name="Check Box 12">
              <controlPr defaultSize="0" autoFill="0" autoLine="0" autoPict="0">
                <anchor>
                  <from>
                    <xdr:col>9</xdr:col>
                    <xdr:colOff>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59405" r:id="rId16" name="Check Box 13">
              <controlPr defaultSize="0" autoFill="0" autoLine="0" autoPict="0">
                <anchor>
                  <from>
                    <xdr:col>9</xdr:col>
                    <xdr:colOff>0</xdr:colOff>
                    <xdr:row>17</xdr:row>
                    <xdr:rowOff>0</xdr:rowOff>
                  </from>
                  <to>
                    <xdr:col>10</xdr:col>
                    <xdr:colOff>0</xdr:colOff>
                    <xdr:row>18</xdr:row>
                    <xdr:rowOff>0</xdr:rowOff>
                  </to>
                </anchor>
              </controlPr>
            </control>
          </mc:Choice>
        </mc:AlternateContent>
        <mc:AlternateContent xmlns:mc="http://schemas.openxmlformats.org/markup-compatibility/2006">
          <mc:Choice Requires="x14">
            <control shapeId="59406" r:id="rId17" name="Check Box 14">
              <controlPr defaultSize="0" autoFill="0" autoLine="0" autoPict="0">
                <anchor>
                  <from>
                    <xdr:col>14</xdr:col>
                    <xdr:colOff>0</xdr:colOff>
                    <xdr:row>16</xdr:row>
                    <xdr:rowOff>0</xdr:rowOff>
                  </from>
                  <to>
                    <xdr:col>15</xdr:col>
                    <xdr:colOff>0</xdr:colOff>
                    <xdr:row>17</xdr:row>
                    <xdr:rowOff>0</xdr:rowOff>
                  </to>
                </anchor>
              </controlPr>
            </control>
          </mc:Choice>
        </mc:AlternateContent>
        <mc:AlternateContent xmlns:mc="http://schemas.openxmlformats.org/markup-compatibility/2006">
          <mc:Choice Requires="x14">
            <control shapeId="59407" r:id="rId18" name="Check Box 15">
              <controlPr defaultSize="0" autoFill="0" autoLine="0" autoPict="0">
                <anchor>
                  <from>
                    <xdr:col>14</xdr:col>
                    <xdr:colOff>0</xdr:colOff>
                    <xdr:row>17</xdr:row>
                    <xdr:rowOff>0</xdr:rowOff>
                  </from>
                  <to>
                    <xdr:col>15</xdr:col>
                    <xdr:colOff>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85232-C454-4BE0-8E34-29D35EDAE3CB}">
  <sheetPr>
    <tabColor rgb="FF92D050"/>
  </sheetPr>
  <dimension ref="A1:W79"/>
  <sheetViews>
    <sheetView showZeros="0" view="pageBreakPreview" zoomScaleNormal="100" zoomScaleSheetLayoutView="100" workbookViewId="0">
      <selection sqref="A1:P3"/>
    </sheetView>
  </sheetViews>
  <sheetFormatPr defaultRowHeight="24.75" customHeight="1" x14ac:dyDescent="0.15"/>
  <cols>
    <col min="1" max="18" width="5.625" style="366" customWidth="1"/>
    <col min="19" max="19" width="5.625" style="366" hidden="1" customWidth="1"/>
    <col min="20" max="20" width="3" style="350" customWidth="1"/>
    <col min="21" max="23" width="5.625" style="350" customWidth="1"/>
    <col min="24" max="218" width="9" style="350"/>
    <col min="219" max="219" width="0.875" style="350" customWidth="1"/>
    <col min="220" max="220" width="16.875" style="350" customWidth="1"/>
    <col min="221" max="222" width="8.5" style="350" customWidth="1"/>
    <col min="223" max="223" width="4.75" style="350" customWidth="1"/>
    <col min="224" max="235" width="7.625" style="350" customWidth="1"/>
    <col min="236" max="236" width="4.375" style="350" bestFit="1" customWidth="1"/>
    <col min="237" max="237" width="1.625" style="350" customWidth="1"/>
    <col min="238" max="243" width="9" style="350"/>
    <col min="244" max="246" width="0" style="350" hidden="1" customWidth="1"/>
    <col min="247" max="474" width="9" style="350"/>
    <col min="475" max="475" width="0.875" style="350" customWidth="1"/>
    <col min="476" max="476" width="16.875" style="350" customWidth="1"/>
    <col min="477" max="478" width="8.5" style="350" customWidth="1"/>
    <col min="479" max="479" width="4.75" style="350" customWidth="1"/>
    <col min="480" max="491" width="7.625" style="350" customWidth="1"/>
    <col min="492" max="492" width="4.375" style="350" bestFit="1" customWidth="1"/>
    <col min="493" max="493" width="1.625" style="350" customWidth="1"/>
    <col min="494" max="499" width="9" style="350"/>
    <col min="500" max="502" width="0" style="350" hidden="1" customWidth="1"/>
    <col min="503" max="730" width="9" style="350"/>
    <col min="731" max="731" width="0.875" style="350" customWidth="1"/>
    <col min="732" max="732" width="16.875" style="350" customWidth="1"/>
    <col min="733" max="734" width="8.5" style="350" customWidth="1"/>
    <col min="735" max="735" width="4.75" style="350" customWidth="1"/>
    <col min="736" max="747" width="7.625" style="350" customWidth="1"/>
    <col min="748" max="748" width="4.375" style="350" bestFit="1" customWidth="1"/>
    <col min="749" max="749" width="1.625" style="350" customWidth="1"/>
    <col min="750" max="755" width="9" style="350"/>
    <col min="756" max="758" width="0" style="350" hidden="1" customWidth="1"/>
    <col min="759" max="986" width="9" style="350"/>
    <col min="987" max="987" width="0.875" style="350" customWidth="1"/>
    <col min="988" max="988" width="16.875" style="350" customWidth="1"/>
    <col min="989" max="990" width="8.5" style="350" customWidth="1"/>
    <col min="991" max="991" width="4.75" style="350" customWidth="1"/>
    <col min="992" max="1003" width="7.625" style="350" customWidth="1"/>
    <col min="1004" max="1004" width="4.375" style="350" bestFit="1" customWidth="1"/>
    <col min="1005" max="1005" width="1.625" style="350" customWidth="1"/>
    <col min="1006" max="1011" width="9" style="350"/>
    <col min="1012" max="1014" width="0" style="350" hidden="1" customWidth="1"/>
    <col min="1015" max="1242" width="9" style="350"/>
    <col min="1243" max="1243" width="0.875" style="350" customWidth="1"/>
    <col min="1244" max="1244" width="16.875" style="350" customWidth="1"/>
    <col min="1245" max="1246" width="8.5" style="350" customWidth="1"/>
    <col min="1247" max="1247" width="4.75" style="350" customWidth="1"/>
    <col min="1248" max="1259" width="7.625" style="350" customWidth="1"/>
    <col min="1260" max="1260" width="4.375" style="350" bestFit="1" customWidth="1"/>
    <col min="1261" max="1261" width="1.625" style="350" customWidth="1"/>
    <col min="1262" max="1267" width="9" style="350"/>
    <col min="1268" max="1270" width="0" style="350" hidden="1" customWidth="1"/>
    <col min="1271" max="1498" width="9" style="350"/>
    <col min="1499" max="1499" width="0.875" style="350" customWidth="1"/>
    <col min="1500" max="1500" width="16.875" style="350" customWidth="1"/>
    <col min="1501" max="1502" width="8.5" style="350" customWidth="1"/>
    <col min="1503" max="1503" width="4.75" style="350" customWidth="1"/>
    <col min="1504" max="1515" width="7.625" style="350" customWidth="1"/>
    <col min="1516" max="1516" width="4.375" style="350" bestFit="1" customWidth="1"/>
    <col min="1517" max="1517" width="1.625" style="350" customWidth="1"/>
    <col min="1518" max="1523" width="9" style="350"/>
    <col min="1524" max="1526" width="0" style="350" hidden="1" customWidth="1"/>
    <col min="1527" max="1754" width="9" style="350"/>
    <col min="1755" max="1755" width="0.875" style="350" customWidth="1"/>
    <col min="1756" max="1756" width="16.875" style="350" customWidth="1"/>
    <col min="1757" max="1758" width="8.5" style="350" customWidth="1"/>
    <col min="1759" max="1759" width="4.75" style="350" customWidth="1"/>
    <col min="1760" max="1771" width="7.625" style="350" customWidth="1"/>
    <col min="1772" max="1772" width="4.375" style="350" bestFit="1" customWidth="1"/>
    <col min="1773" max="1773" width="1.625" style="350" customWidth="1"/>
    <col min="1774" max="1779" width="9" style="350"/>
    <col min="1780" max="1782" width="0" style="350" hidden="1" customWidth="1"/>
    <col min="1783" max="2010" width="9" style="350"/>
    <col min="2011" max="2011" width="0.875" style="350" customWidth="1"/>
    <col min="2012" max="2012" width="16.875" style="350" customWidth="1"/>
    <col min="2013" max="2014" width="8.5" style="350" customWidth="1"/>
    <col min="2015" max="2015" width="4.75" style="350" customWidth="1"/>
    <col min="2016" max="2027" width="7.625" style="350" customWidth="1"/>
    <col min="2028" max="2028" width="4.375" style="350" bestFit="1" customWidth="1"/>
    <col min="2029" max="2029" width="1.625" style="350" customWidth="1"/>
    <col min="2030" max="2035" width="9" style="350"/>
    <col min="2036" max="2038" width="0" style="350" hidden="1" customWidth="1"/>
    <col min="2039" max="2266" width="9" style="350"/>
    <col min="2267" max="2267" width="0.875" style="350" customWidth="1"/>
    <col min="2268" max="2268" width="16.875" style="350" customWidth="1"/>
    <col min="2269" max="2270" width="8.5" style="350" customWidth="1"/>
    <col min="2271" max="2271" width="4.75" style="350" customWidth="1"/>
    <col min="2272" max="2283" width="7.625" style="350" customWidth="1"/>
    <col min="2284" max="2284" width="4.375" style="350" bestFit="1" customWidth="1"/>
    <col min="2285" max="2285" width="1.625" style="350" customWidth="1"/>
    <col min="2286" max="2291" width="9" style="350"/>
    <col min="2292" max="2294" width="0" style="350" hidden="1" customWidth="1"/>
    <col min="2295" max="2522" width="9" style="350"/>
    <col min="2523" max="2523" width="0.875" style="350" customWidth="1"/>
    <col min="2524" max="2524" width="16.875" style="350" customWidth="1"/>
    <col min="2525" max="2526" width="8.5" style="350" customWidth="1"/>
    <col min="2527" max="2527" width="4.75" style="350" customWidth="1"/>
    <col min="2528" max="2539" width="7.625" style="350" customWidth="1"/>
    <col min="2540" max="2540" width="4.375" style="350" bestFit="1" customWidth="1"/>
    <col min="2541" max="2541" width="1.625" style="350" customWidth="1"/>
    <col min="2542" max="2547" width="9" style="350"/>
    <col min="2548" max="2550" width="0" style="350" hidden="1" customWidth="1"/>
    <col min="2551" max="2778" width="9" style="350"/>
    <col min="2779" max="2779" width="0.875" style="350" customWidth="1"/>
    <col min="2780" max="2780" width="16.875" style="350" customWidth="1"/>
    <col min="2781" max="2782" width="8.5" style="350" customWidth="1"/>
    <col min="2783" max="2783" width="4.75" style="350" customWidth="1"/>
    <col min="2784" max="2795" width="7.625" style="350" customWidth="1"/>
    <col min="2796" max="2796" width="4.375" style="350" bestFit="1" customWidth="1"/>
    <col min="2797" max="2797" width="1.625" style="350" customWidth="1"/>
    <col min="2798" max="2803" width="9" style="350"/>
    <col min="2804" max="2806" width="0" style="350" hidden="1" customWidth="1"/>
    <col min="2807" max="3034" width="9" style="350"/>
    <col min="3035" max="3035" width="0.875" style="350" customWidth="1"/>
    <col min="3036" max="3036" width="16.875" style="350" customWidth="1"/>
    <col min="3037" max="3038" width="8.5" style="350" customWidth="1"/>
    <col min="3039" max="3039" width="4.75" style="350" customWidth="1"/>
    <col min="3040" max="3051" width="7.625" style="350" customWidth="1"/>
    <col min="3052" max="3052" width="4.375" style="350" bestFit="1" customWidth="1"/>
    <col min="3053" max="3053" width="1.625" style="350" customWidth="1"/>
    <col min="3054" max="3059" width="9" style="350"/>
    <col min="3060" max="3062" width="0" style="350" hidden="1" customWidth="1"/>
    <col min="3063" max="3290" width="9" style="350"/>
    <col min="3291" max="3291" width="0.875" style="350" customWidth="1"/>
    <col min="3292" max="3292" width="16.875" style="350" customWidth="1"/>
    <col min="3293" max="3294" width="8.5" style="350" customWidth="1"/>
    <col min="3295" max="3295" width="4.75" style="350" customWidth="1"/>
    <col min="3296" max="3307" width="7.625" style="350" customWidth="1"/>
    <col min="3308" max="3308" width="4.375" style="350" bestFit="1" customWidth="1"/>
    <col min="3309" max="3309" width="1.625" style="350" customWidth="1"/>
    <col min="3310" max="3315" width="9" style="350"/>
    <col min="3316" max="3318" width="0" style="350" hidden="1" customWidth="1"/>
    <col min="3319" max="3546" width="9" style="350"/>
    <col min="3547" max="3547" width="0.875" style="350" customWidth="1"/>
    <col min="3548" max="3548" width="16.875" style="350" customWidth="1"/>
    <col min="3549" max="3550" width="8.5" style="350" customWidth="1"/>
    <col min="3551" max="3551" width="4.75" style="350" customWidth="1"/>
    <col min="3552" max="3563" width="7.625" style="350" customWidth="1"/>
    <col min="3564" max="3564" width="4.375" style="350" bestFit="1" customWidth="1"/>
    <col min="3565" max="3565" width="1.625" style="350" customWidth="1"/>
    <col min="3566" max="3571" width="9" style="350"/>
    <col min="3572" max="3574" width="0" style="350" hidden="1" customWidth="1"/>
    <col min="3575" max="3802" width="9" style="350"/>
    <col min="3803" max="3803" width="0.875" style="350" customWidth="1"/>
    <col min="3804" max="3804" width="16.875" style="350" customWidth="1"/>
    <col min="3805" max="3806" width="8.5" style="350" customWidth="1"/>
    <col min="3807" max="3807" width="4.75" style="350" customWidth="1"/>
    <col min="3808" max="3819" width="7.625" style="350" customWidth="1"/>
    <col min="3820" max="3820" width="4.375" style="350" bestFit="1" customWidth="1"/>
    <col min="3821" max="3821" width="1.625" style="350" customWidth="1"/>
    <col min="3822" max="3827" width="9" style="350"/>
    <col min="3828" max="3830" width="0" style="350" hidden="1" customWidth="1"/>
    <col min="3831" max="4058" width="9" style="350"/>
    <col min="4059" max="4059" width="0.875" style="350" customWidth="1"/>
    <col min="4060" max="4060" width="16.875" style="350" customWidth="1"/>
    <col min="4061" max="4062" width="8.5" style="350" customWidth="1"/>
    <col min="4063" max="4063" width="4.75" style="350" customWidth="1"/>
    <col min="4064" max="4075" width="7.625" style="350" customWidth="1"/>
    <col min="4076" max="4076" width="4.375" style="350" bestFit="1" customWidth="1"/>
    <col min="4077" max="4077" width="1.625" style="350" customWidth="1"/>
    <col min="4078" max="4083" width="9" style="350"/>
    <col min="4084" max="4086" width="0" style="350" hidden="1" customWidth="1"/>
    <col min="4087" max="4314" width="9" style="350"/>
    <col min="4315" max="4315" width="0.875" style="350" customWidth="1"/>
    <col min="4316" max="4316" width="16.875" style="350" customWidth="1"/>
    <col min="4317" max="4318" width="8.5" style="350" customWidth="1"/>
    <col min="4319" max="4319" width="4.75" style="350" customWidth="1"/>
    <col min="4320" max="4331" width="7.625" style="350" customWidth="1"/>
    <col min="4332" max="4332" width="4.375" style="350" bestFit="1" customWidth="1"/>
    <col min="4333" max="4333" width="1.625" style="350" customWidth="1"/>
    <col min="4334" max="4339" width="9" style="350"/>
    <col min="4340" max="4342" width="0" style="350" hidden="1" customWidth="1"/>
    <col min="4343" max="4570" width="9" style="350"/>
    <col min="4571" max="4571" width="0.875" style="350" customWidth="1"/>
    <col min="4572" max="4572" width="16.875" style="350" customWidth="1"/>
    <col min="4573" max="4574" width="8.5" style="350" customWidth="1"/>
    <col min="4575" max="4575" width="4.75" style="350" customWidth="1"/>
    <col min="4576" max="4587" width="7.625" style="350" customWidth="1"/>
    <col min="4588" max="4588" width="4.375" style="350" bestFit="1" customWidth="1"/>
    <col min="4589" max="4589" width="1.625" style="350" customWidth="1"/>
    <col min="4590" max="4595" width="9" style="350"/>
    <col min="4596" max="4598" width="0" style="350" hidden="1" customWidth="1"/>
    <col min="4599" max="4826" width="9" style="350"/>
    <col min="4827" max="4827" width="0.875" style="350" customWidth="1"/>
    <col min="4828" max="4828" width="16.875" style="350" customWidth="1"/>
    <col min="4829" max="4830" width="8.5" style="350" customWidth="1"/>
    <col min="4831" max="4831" width="4.75" style="350" customWidth="1"/>
    <col min="4832" max="4843" width="7.625" style="350" customWidth="1"/>
    <col min="4844" max="4844" width="4.375" style="350" bestFit="1" customWidth="1"/>
    <col min="4845" max="4845" width="1.625" style="350" customWidth="1"/>
    <col min="4846" max="4851" width="9" style="350"/>
    <col min="4852" max="4854" width="0" style="350" hidden="1" customWidth="1"/>
    <col min="4855" max="5082" width="9" style="350"/>
    <col min="5083" max="5083" width="0.875" style="350" customWidth="1"/>
    <col min="5084" max="5084" width="16.875" style="350" customWidth="1"/>
    <col min="5085" max="5086" width="8.5" style="350" customWidth="1"/>
    <col min="5087" max="5087" width="4.75" style="350" customWidth="1"/>
    <col min="5088" max="5099" width="7.625" style="350" customWidth="1"/>
    <col min="5100" max="5100" width="4.375" style="350" bestFit="1" customWidth="1"/>
    <col min="5101" max="5101" width="1.625" style="350" customWidth="1"/>
    <col min="5102" max="5107" width="9" style="350"/>
    <col min="5108" max="5110" width="0" style="350" hidden="1" customWidth="1"/>
    <col min="5111" max="5338" width="9" style="350"/>
    <col min="5339" max="5339" width="0.875" style="350" customWidth="1"/>
    <col min="5340" max="5340" width="16.875" style="350" customWidth="1"/>
    <col min="5341" max="5342" width="8.5" style="350" customWidth="1"/>
    <col min="5343" max="5343" width="4.75" style="350" customWidth="1"/>
    <col min="5344" max="5355" width="7.625" style="350" customWidth="1"/>
    <col min="5356" max="5356" width="4.375" style="350" bestFit="1" customWidth="1"/>
    <col min="5357" max="5357" width="1.625" style="350" customWidth="1"/>
    <col min="5358" max="5363" width="9" style="350"/>
    <col min="5364" max="5366" width="0" style="350" hidden="1" customWidth="1"/>
    <col min="5367" max="5594" width="9" style="350"/>
    <col min="5595" max="5595" width="0.875" style="350" customWidth="1"/>
    <col min="5596" max="5596" width="16.875" style="350" customWidth="1"/>
    <col min="5597" max="5598" width="8.5" style="350" customWidth="1"/>
    <col min="5599" max="5599" width="4.75" style="350" customWidth="1"/>
    <col min="5600" max="5611" width="7.625" style="350" customWidth="1"/>
    <col min="5612" max="5612" width="4.375" style="350" bestFit="1" customWidth="1"/>
    <col min="5613" max="5613" width="1.625" style="350" customWidth="1"/>
    <col min="5614" max="5619" width="9" style="350"/>
    <col min="5620" max="5622" width="0" style="350" hidden="1" customWidth="1"/>
    <col min="5623" max="5850" width="9" style="350"/>
    <col min="5851" max="5851" width="0.875" style="350" customWidth="1"/>
    <col min="5852" max="5852" width="16.875" style="350" customWidth="1"/>
    <col min="5853" max="5854" width="8.5" style="350" customWidth="1"/>
    <col min="5855" max="5855" width="4.75" style="350" customWidth="1"/>
    <col min="5856" max="5867" width="7.625" style="350" customWidth="1"/>
    <col min="5868" max="5868" width="4.375" style="350" bestFit="1" customWidth="1"/>
    <col min="5869" max="5869" width="1.625" style="350" customWidth="1"/>
    <col min="5870" max="5875" width="9" style="350"/>
    <col min="5876" max="5878" width="0" style="350" hidden="1" customWidth="1"/>
    <col min="5879" max="6106" width="9" style="350"/>
    <col min="6107" max="6107" width="0.875" style="350" customWidth="1"/>
    <col min="6108" max="6108" width="16.875" style="350" customWidth="1"/>
    <col min="6109" max="6110" width="8.5" style="350" customWidth="1"/>
    <col min="6111" max="6111" width="4.75" style="350" customWidth="1"/>
    <col min="6112" max="6123" width="7.625" style="350" customWidth="1"/>
    <col min="6124" max="6124" width="4.375" style="350" bestFit="1" customWidth="1"/>
    <col min="6125" max="6125" width="1.625" style="350" customWidth="1"/>
    <col min="6126" max="6131" width="9" style="350"/>
    <col min="6132" max="6134" width="0" style="350" hidden="1" customWidth="1"/>
    <col min="6135" max="6362" width="9" style="350"/>
    <col min="6363" max="6363" width="0.875" style="350" customWidth="1"/>
    <col min="6364" max="6364" width="16.875" style="350" customWidth="1"/>
    <col min="6365" max="6366" width="8.5" style="350" customWidth="1"/>
    <col min="6367" max="6367" width="4.75" style="350" customWidth="1"/>
    <col min="6368" max="6379" width="7.625" style="350" customWidth="1"/>
    <col min="6380" max="6380" width="4.375" style="350" bestFit="1" customWidth="1"/>
    <col min="6381" max="6381" width="1.625" style="350" customWidth="1"/>
    <col min="6382" max="6387" width="9" style="350"/>
    <col min="6388" max="6390" width="0" style="350" hidden="1" customWidth="1"/>
    <col min="6391" max="6618" width="9" style="350"/>
    <col min="6619" max="6619" width="0.875" style="350" customWidth="1"/>
    <col min="6620" max="6620" width="16.875" style="350" customWidth="1"/>
    <col min="6621" max="6622" width="8.5" style="350" customWidth="1"/>
    <col min="6623" max="6623" width="4.75" style="350" customWidth="1"/>
    <col min="6624" max="6635" width="7.625" style="350" customWidth="1"/>
    <col min="6636" max="6636" width="4.375" style="350" bestFit="1" customWidth="1"/>
    <col min="6637" max="6637" width="1.625" style="350" customWidth="1"/>
    <col min="6638" max="6643" width="9" style="350"/>
    <col min="6644" max="6646" width="0" style="350" hidden="1" customWidth="1"/>
    <col min="6647" max="6874" width="9" style="350"/>
    <col min="6875" max="6875" width="0.875" style="350" customWidth="1"/>
    <col min="6876" max="6876" width="16.875" style="350" customWidth="1"/>
    <col min="6877" max="6878" width="8.5" style="350" customWidth="1"/>
    <col min="6879" max="6879" width="4.75" style="350" customWidth="1"/>
    <col min="6880" max="6891" width="7.625" style="350" customWidth="1"/>
    <col min="6892" max="6892" width="4.375" style="350" bestFit="1" customWidth="1"/>
    <col min="6893" max="6893" width="1.625" style="350" customWidth="1"/>
    <col min="6894" max="6899" width="9" style="350"/>
    <col min="6900" max="6902" width="0" style="350" hidden="1" customWidth="1"/>
    <col min="6903" max="7130" width="9" style="350"/>
    <col min="7131" max="7131" width="0.875" style="350" customWidth="1"/>
    <col min="7132" max="7132" width="16.875" style="350" customWidth="1"/>
    <col min="7133" max="7134" width="8.5" style="350" customWidth="1"/>
    <col min="7135" max="7135" width="4.75" style="350" customWidth="1"/>
    <col min="7136" max="7147" width="7.625" style="350" customWidth="1"/>
    <col min="7148" max="7148" width="4.375" style="350" bestFit="1" customWidth="1"/>
    <col min="7149" max="7149" width="1.625" style="350" customWidth="1"/>
    <col min="7150" max="7155" width="9" style="350"/>
    <col min="7156" max="7158" width="0" style="350" hidden="1" customWidth="1"/>
    <col min="7159" max="7386" width="9" style="350"/>
    <col min="7387" max="7387" width="0.875" style="350" customWidth="1"/>
    <col min="7388" max="7388" width="16.875" style="350" customWidth="1"/>
    <col min="7389" max="7390" width="8.5" style="350" customWidth="1"/>
    <col min="7391" max="7391" width="4.75" style="350" customWidth="1"/>
    <col min="7392" max="7403" width="7.625" style="350" customWidth="1"/>
    <col min="7404" max="7404" width="4.375" style="350" bestFit="1" customWidth="1"/>
    <col min="7405" max="7405" width="1.625" style="350" customWidth="1"/>
    <col min="7406" max="7411" width="9" style="350"/>
    <col min="7412" max="7414" width="0" style="350" hidden="1" customWidth="1"/>
    <col min="7415" max="7642" width="9" style="350"/>
    <col min="7643" max="7643" width="0.875" style="350" customWidth="1"/>
    <col min="7644" max="7644" width="16.875" style="350" customWidth="1"/>
    <col min="7645" max="7646" width="8.5" style="350" customWidth="1"/>
    <col min="7647" max="7647" width="4.75" style="350" customWidth="1"/>
    <col min="7648" max="7659" width="7.625" style="350" customWidth="1"/>
    <col min="7660" max="7660" width="4.375" style="350" bestFit="1" customWidth="1"/>
    <col min="7661" max="7661" width="1.625" style="350" customWidth="1"/>
    <col min="7662" max="7667" width="9" style="350"/>
    <col min="7668" max="7670" width="0" style="350" hidden="1" customWidth="1"/>
    <col min="7671" max="7898" width="9" style="350"/>
    <col min="7899" max="7899" width="0.875" style="350" customWidth="1"/>
    <col min="7900" max="7900" width="16.875" style="350" customWidth="1"/>
    <col min="7901" max="7902" width="8.5" style="350" customWidth="1"/>
    <col min="7903" max="7903" width="4.75" style="350" customWidth="1"/>
    <col min="7904" max="7915" width="7.625" style="350" customWidth="1"/>
    <col min="7916" max="7916" width="4.375" style="350" bestFit="1" customWidth="1"/>
    <col min="7917" max="7917" width="1.625" style="350" customWidth="1"/>
    <col min="7918" max="7923" width="9" style="350"/>
    <col min="7924" max="7926" width="0" style="350" hidden="1" customWidth="1"/>
    <col min="7927" max="8154" width="9" style="350"/>
    <col min="8155" max="8155" width="0.875" style="350" customWidth="1"/>
    <col min="8156" max="8156" width="16.875" style="350" customWidth="1"/>
    <col min="8157" max="8158" width="8.5" style="350" customWidth="1"/>
    <col min="8159" max="8159" width="4.75" style="350" customWidth="1"/>
    <col min="8160" max="8171" width="7.625" style="350" customWidth="1"/>
    <col min="8172" max="8172" width="4.375" style="350" bestFit="1" customWidth="1"/>
    <col min="8173" max="8173" width="1.625" style="350" customWidth="1"/>
    <col min="8174" max="8179" width="9" style="350"/>
    <col min="8180" max="8182" width="0" style="350" hidden="1" customWidth="1"/>
    <col min="8183" max="8410" width="9" style="350"/>
    <col min="8411" max="8411" width="0.875" style="350" customWidth="1"/>
    <col min="8412" max="8412" width="16.875" style="350" customWidth="1"/>
    <col min="8413" max="8414" width="8.5" style="350" customWidth="1"/>
    <col min="8415" max="8415" width="4.75" style="350" customWidth="1"/>
    <col min="8416" max="8427" width="7.625" style="350" customWidth="1"/>
    <col min="8428" max="8428" width="4.375" style="350" bestFit="1" customWidth="1"/>
    <col min="8429" max="8429" width="1.625" style="350" customWidth="1"/>
    <col min="8430" max="8435" width="9" style="350"/>
    <col min="8436" max="8438" width="0" style="350" hidden="1" customWidth="1"/>
    <col min="8439" max="8666" width="9" style="350"/>
    <col min="8667" max="8667" width="0.875" style="350" customWidth="1"/>
    <col min="8668" max="8668" width="16.875" style="350" customWidth="1"/>
    <col min="8669" max="8670" width="8.5" style="350" customWidth="1"/>
    <col min="8671" max="8671" width="4.75" style="350" customWidth="1"/>
    <col min="8672" max="8683" width="7.625" style="350" customWidth="1"/>
    <col min="8684" max="8684" width="4.375" style="350" bestFit="1" customWidth="1"/>
    <col min="8685" max="8685" width="1.625" style="350" customWidth="1"/>
    <col min="8686" max="8691" width="9" style="350"/>
    <col min="8692" max="8694" width="0" style="350" hidden="1" customWidth="1"/>
    <col min="8695" max="8922" width="9" style="350"/>
    <col min="8923" max="8923" width="0.875" style="350" customWidth="1"/>
    <col min="8924" max="8924" width="16.875" style="350" customWidth="1"/>
    <col min="8925" max="8926" width="8.5" style="350" customWidth="1"/>
    <col min="8927" max="8927" width="4.75" style="350" customWidth="1"/>
    <col min="8928" max="8939" width="7.625" style="350" customWidth="1"/>
    <col min="8940" max="8940" width="4.375" style="350" bestFit="1" customWidth="1"/>
    <col min="8941" max="8941" width="1.625" style="350" customWidth="1"/>
    <col min="8942" max="8947" width="9" style="350"/>
    <col min="8948" max="8950" width="0" style="350" hidden="1" customWidth="1"/>
    <col min="8951" max="9178" width="9" style="350"/>
    <col min="9179" max="9179" width="0.875" style="350" customWidth="1"/>
    <col min="9180" max="9180" width="16.875" style="350" customWidth="1"/>
    <col min="9181" max="9182" width="8.5" style="350" customWidth="1"/>
    <col min="9183" max="9183" width="4.75" style="350" customWidth="1"/>
    <col min="9184" max="9195" width="7.625" style="350" customWidth="1"/>
    <col min="9196" max="9196" width="4.375" style="350" bestFit="1" customWidth="1"/>
    <col min="9197" max="9197" width="1.625" style="350" customWidth="1"/>
    <col min="9198" max="9203" width="9" style="350"/>
    <col min="9204" max="9206" width="0" style="350" hidden="1" customWidth="1"/>
    <col min="9207" max="9434" width="9" style="350"/>
    <col min="9435" max="9435" width="0.875" style="350" customWidth="1"/>
    <col min="9436" max="9436" width="16.875" style="350" customWidth="1"/>
    <col min="9437" max="9438" width="8.5" style="350" customWidth="1"/>
    <col min="9439" max="9439" width="4.75" style="350" customWidth="1"/>
    <col min="9440" max="9451" width="7.625" style="350" customWidth="1"/>
    <col min="9452" max="9452" width="4.375" style="350" bestFit="1" customWidth="1"/>
    <col min="9453" max="9453" width="1.625" style="350" customWidth="1"/>
    <col min="9454" max="9459" width="9" style="350"/>
    <col min="9460" max="9462" width="0" style="350" hidden="1" customWidth="1"/>
    <col min="9463" max="9690" width="9" style="350"/>
    <col min="9691" max="9691" width="0.875" style="350" customWidth="1"/>
    <col min="9692" max="9692" width="16.875" style="350" customWidth="1"/>
    <col min="9693" max="9694" width="8.5" style="350" customWidth="1"/>
    <col min="9695" max="9695" width="4.75" style="350" customWidth="1"/>
    <col min="9696" max="9707" width="7.625" style="350" customWidth="1"/>
    <col min="9708" max="9708" width="4.375" style="350" bestFit="1" customWidth="1"/>
    <col min="9709" max="9709" width="1.625" style="350" customWidth="1"/>
    <col min="9710" max="9715" width="9" style="350"/>
    <col min="9716" max="9718" width="0" style="350" hidden="1" customWidth="1"/>
    <col min="9719" max="9946" width="9" style="350"/>
    <col min="9947" max="9947" width="0.875" style="350" customWidth="1"/>
    <col min="9948" max="9948" width="16.875" style="350" customWidth="1"/>
    <col min="9949" max="9950" width="8.5" style="350" customWidth="1"/>
    <col min="9951" max="9951" width="4.75" style="350" customWidth="1"/>
    <col min="9952" max="9963" width="7.625" style="350" customWidth="1"/>
    <col min="9964" max="9964" width="4.375" style="350" bestFit="1" customWidth="1"/>
    <col min="9965" max="9965" width="1.625" style="350" customWidth="1"/>
    <col min="9966" max="9971" width="9" style="350"/>
    <col min="9972" max="9974" width="0" style="350" hidden="1" customWidth="1"/>
    <col min="9975" max="10202" width="9" style="350"/>
    <col min="10203" max="10203" width="0.875" style="350" customWidth="1"/>
    <col min="10204" max="10204" width="16.875" style="350" customWidth="1"/>
    <col min="10205" max="10206" width="8.5" style="350" customWidth="1"/>
    <col min="10207" max="10207" width="4.75" style="350" customWidth="1"/>
    <col min="10208" max="10219" width="7.625" style="350" customWidth="1"/>
    <col min="10220" max="10220" width="4.375" style="350" bestFit="1" customWidth="1"/>
    <col min="10221" max="10221" width="1.625" style="350" customWidth="1"/>
    <col min="10222" max="10227" width="9" style="350"/>
    <col min="10228" max="10230" width="0" style="350" hidden="1" customWidth="1"/>
    <col min="10231" max="10458" width="9" style="350"/>
    <col min="10459" max="10459" width="0.875" style="350" customWidth="1"/>
    <col min="10460" max="10460" width="16.875" style="350" customWidth="1"/>
    <col min="10461" max="10462" width="8.5" style="350" customWidth="1"/>
    <col min="10463" max="10463" width="4.75" style="350" customWidth="1"/>
    <col min="10464" max="10475" width="7.625" style="350" customWidth="1"/>
    <col min="10476" max="10476" width="4.375" style="350" bestFit="1" customWidth="1"/>
    <col min="10477" max="10477" width="1.625" style="350" customWidth="1"/>
    <col min="10478" max="10483" width="9" style="350"/>
    <col min="10484" max="10486" width="0" style="350" hidden="1" customWidth="1"/>
    <col min="10487" max="10714" width="9" style="350"/>
    <col min="10715" max="10715" width="0.875" style="350" customWidth="1"/>
    <col min="10716" max="10716" width="16.875" style="350" customWidth="1"/>
    <col min="10717" max="10718" width="8.5" style="350" customWidth="1"/>
    <col min="10719" max="10719" width="4.75" style="350" customWidth="1"/>
    <col min="10720" max="10731" width="7.625" style="350" customWidth="1"/>
    <col min="10732" max="10732" width="4.375" style="350" bestFit="1" customWidth="1"/>
    <col min="10733" max="10733" width="1.625" style="350" customWidth="1"/>
    <col min="10734" max="10739" width="9" style="350"/>
    <col min="10740" max="10742" width="0" style="350" hidden="1" customWidth="1"/>
    <col min="10743" max="10970" width="9" style="350"/>
    <col min="10971" max="10971" width="0.875" style="350" customWidth="1"/>
    <col min="10972" max="10972" width="16.875" style="350" customWidth="1"/>
    <col min="10973" max="10974" width="8.5" style="350" customWidth="1"/>
    <col min="10975" max="10975" width="4.75" style="350" customWidth="1"/>
    <col min="10976" max="10987" width="7.625" style="350" customWidth="1"/>
    <col min="10988" max="10988" width="4.375" style="350" bestFit="1" customWidth="1"/>
    <col min="10989" max="10989" width="1.625" style="350" customWidth="1"/>
    <col min="10990" max="10995" width="9" style="350"/>
    <col min="10996" max="10998" width="0" style="350" hidden="1" customWidth="1"/>
    <col min="10999" max="11226" width="9" style="350"/>
    <col min="11227" max="11227" width="0.875" style="350" customWidth="1"/>
    <col min="11228" max="11228" width="16.875" style="350" customWidth="1"/>
    <col min="11229" max="11230" width="8.5" style="350" customWidth="1"/>
    <col min="11231" max="11231" width="4.75" style="350" customWidth="1"/>
    <col min="11232" max="11243" width="7.625" style="350" customWidth="1"/>
    <col min="11244" max="11244" width="4.375" style="350" bestFit="1" customWidth="1"/>
    <col min="11245" max="11245" width="1.625" style="350" customWidth="1"/>
    <col min="11246" max="11251" width="9" style="350"/>
    <col min="11252" max="11254" width="0" style="350" hidden="1" customWidth="1"/>
    <col min="11255" max="11482" width="9" style="350"/>
    <col min="11483" max="11483" width="0.875" style="350" customWidth="1"/>
    <col min="11484" max="11484" width="16.875" style="350" customWidth="1"/>
    <col min="11485" max="11486" width="8.5" style="350" customWidth="1"/>
    <col min="11487" max="11487" width="4.75" style="350" customWidth="1"/>
    <col min="11488" max="11499" width="7.625" style="350" customWidth="1"/>
    <col min="11500" max="11500" width="4.375" style="350" bestFit="1" customWidth="1"/>
    <col min="11501" max="11501" width="1.625" style="350" customWidth="1"/>
    <col min="11502" max="11507" width="9" style="350"/>
    <col min="11508" max="11510" width="0" style="350" hidden="1" customWidth="1"/>
    <col min="11511" max="11738" width="9" style="350"/>
    <col min="11739" max="11739" width="0.875" style="350" customWidth="1"/>
    <col min="11740" max="11740" width="16.875" style="350" customWidth="1"/>
    <col min="11741" max="11742" width="8.5" style="350" customWidth="1"/>
    <col min="11743" max="11743" width="4.75" style="350" customWidth="1"/>
    <col min="11744" max="11755" width="7.625" style="350" customWidth="1"/>
    <col min="11756" max="11756" width="4.375" style="350" bestFit="1" customWidth="1"/>
    <col min="11757" max="11757" width="1.625" style="350" customWidth="1"/>
    <col min="11758" max="11763" width="9" style="350"/>
    <col min="11764" max="11766" width="0" style="350" hidden="1" customWidth="1"/>
    <col min="11767" max="11994" width="9" style="350"/>
    <col min="11995" max="11995" width="0.875" style="350" customWidth="1"/>
    <col min="11996" max="11996" width="16.875" style="350" customWidth="1"/>
    <col min="11997" max="11998" width="8.5" style="350" customWidth="1"/>
    <col min="11999" max="11999" width="4.75" style="350" customWidth="1"/>
    <col min="12000" max="12011" width="7.625" style="350" customWidth="1"/>
    <col min="12012" max="12012" width="4.375" style="350" bestFit="1" customWidth="1"/>
    <col min="12013" max="12013" width="1.625" style="350" customWidth="1"/>
    <col min="12014" max="12019" width="9" style="350"/>
    <col min="12020" max="12022" width="0" style="350" hidden="1" customWidth="1"/>
    <col min="12023" max="12250" width="9" style="350"/>
    <col min="12251" max="12251" width="0.875" style="350" customWidth="1"/>
    <col min="12252" max="12252" width="16.875" style="350" customWidth="1"/>
    <col min="12253" max="12254" width="8.5" style="350" customWidth="1"/>
    <col min="12255" max="12255" width="4.75" style="350" customWidth="1"/>
    <col min="12256" max="12267" width="7.625" style="350" customWidth="1"/>
    <col min="12268" max="12268" width="4.375" style="350" bestFit="1" customWidth="1"/>
    <col min="12269" max="12269" width="1.625" style="350" customWidth="1"/>
    <col min="12270" max="12275" width="9" style="350"/>
    <col min="12276" max="12278" width="0" style="350" hidden="1" customWidth="1"/>
    <col min="12279" max="12506" width="9" style="350"/>
    <col min="12507" max="12507" width="0.875" style="350" customWidth="1"/>
    <col min="12508" max="12508" width="16.875" style="350" customWidth="1"/>
    <col min="12509" max="12510" width="8.5" style="350" customWidth="1"/>
    <col min="12511" max="12511" width="4.75" style="350" customWidth="1"/>
    <col min="12512" max="12523" width="7.625" style="350" customWidth="1"/>
    <col min="12524" max="12524" width="4.375" style="350" bestFit="1" customWidth="1"/>
    <col min="12525" max="12525" width="1.625" style="350" customWidth="1"/>
    <col min="12526" max="12531" width="9" style="350"/>
    <col min="12532" max="12534" width="0" style="350" hidden="1" customWidth="1"/>
    <col min="12535" max="12762" width="9" style="350"/>
    <col min="12763" max="12763" width="0.875" style="350" customWidth="1"/>
    <col min="12764" max="12764" width="16.875" style="350" customWidth="1"/>
    <col min="12765" max="12766" width="8.5" style="350" customWidth="1"/>
    <col min="12767" max="12767" width="4.75" style="350" customWidth="1"/>
    <col min="12768" max="12779" width="7.625" style="350" customWidth="1"/>
    <col min="12780" max="12780" width="4.375" style="350" bestFit="1" customWidth="1"/>
    <col min="12781" max="12781" width="1.625" style="350" customWidth="1"/>
    <col min="12782" max="12787" width="9" style="350"/>
    <col min="12788" max="12790" width="0" style="350" hidden="1" customWidth="1"/>
    <col min="12791" max="13018" width="9" style="350"/>
    <col min="13019" max="13019" width="0.875" style="350" customWidth="1"/>
    <col min="13020" max="13020" width="16.875" style="350" customWidth="1"/>
    <col min="13021" max="13022" width="8.5" style="350" customWidth="1"/>
    <col min="13023" max="13023" width="4.75" style="350" customWidth="1"/>
    <col min="13024" max="13035" width="7.625" style="350" customWidth="1"/>
    <col min="13036" max="13036" width="4.375" style="350" bestFit="1" customWidth="1"/>
    <col min="13037" max="13037" width="1.625" style="350" customWidth="1"/>
    <col min="13038" max="13043" width="9" style="350"/>
    <col min="13044" max="13046" width="0" style="350" hidden="1" customWidth="1"/>
    <col min="13047" max="13274" width="9" style="350"/>
    <col min="13275" max="13275" width="0.875" style="350" customWidth="1"/>
    <col min="13276" max="13276" width="16.875" style="350" customWidth="1"/>
    <col min="13277" max="13278" width="8.5" style="350" customWidth="1"/>
    <col min="13279" max="13279" width="4.75" style="350" customWidth="1"/>
    <col min="13280" max="13291" width="7.625" style="350" customWidth="1"/>
    <col min="13292" max="13292" width="4.375" style="350" bestFit="1" customWidth="1"/>
    <col min="13293" max="13293" width="1.625" style="350" customWidth="1"/>
    <col min="13294" max="13299" width="9" style="350"/>
    <col min="13300" max="13302" width="0" style="350" hidden="1" customWidth="1"/>
    <col min="13303" max="13530" width="9" style="350"/>
    <col min="13531" max="13531" width="0.875" style="350" customWidth="1"/>
    <col min="13532" max="13532" width="16.875" style="350" customWidth="1"/>
    <col min="13533" max="13534" width="8.5" style="350" customWidth="1"/>
    <col min="13535" max="13535" width="4.75" style="350" customWidth="1"/>
    <col min="13536" max="13547" width="7.625" style="350" customWidth="1"/>
    <col min="13548" max="13548" width="4.375" style="350" bestFit="1" customWidth="1"/>
    <col min="13549" max="13549" width="1.625" style="350" customWidth="1"/>
    <col min="13550" max="13555" width="9" style="350"/>
    <col min="13556" max="13558" width="0" style="350" hidden="1" customWidth="1"/>
    <col min="13559" max="13786" width="9" style="350"/>
    <col min="13787" max="13787" width="0.875" style="350" customWidth="1"/>
    <col min="13788" max="13788" width="16.875" style="350" customWidth="1"/>
    <col min="13789" max="13790" width="8.5" style="350" customWidth="1"/>
    <col min="13791" max="13791" width="4.75" style="350" customWidth="1"/>
    <col min="13792" max="13803" width="7.625" style="350" customWidth="1"/>
    <col min="13804" max="13804" width="4.375" style="350" bestFit="1" customWidth="1"/>
    <col min="13805" max="13805" width="1.625" style="350" customWidth="1"/>
    <col min="13806" max="13811" width="9" style="350"/>
    <col min="13812" max="13814" width="0" style="350" hidden="1" customWidth="1"/>
    <col min="13815" max="14042" width="9" style="350"/>
    <col min="14043" max="14043" width="0.875" style="350" customWidth="1"/>
    <col min="14044" max="14044" width="16.875" style="350" customWidth="1"/>
    <col min="14045" max="14046" width="8.5" style="350" customWidth="1"/>
    <col min="14047" max="14047" width="4.75" style="350" customWidth="1"/>
    <col min="14048" max="14059" width="7.625" style="350" customWidth="1"/>
    <col min="14060" max="14060" width="4.375" style="350" bestFit="1" customWidth="1"/>
    <col min="14061" max="14061" width="1.625" style="350" customWidth="1"/>
    <col min="14062" max="14067" width="9" style="350"/>
    <col min="14068" max="14070" width="0" style="350" hidden="1" customWidth="1"/>
    <col min="14071" max="14298" width="9" style="350"/>
    <col min="14299" max="14299" width="0.875" style="350" customWidth="1"/>
    <col min="14300" max="14300" width="16.875" style="350" customWidth="1"/>
    <col min="14301" max="14302" width="8.5" style="350" customWidth="1"/>
    <col min="14303" max="14303" width="4.75" style="350" customWidth="1"/>
    <col min="14304" max="14315" width="7.625" style="350" customWidth="1"/>
    <col min="14316" max="14316" width="4.375" style="350" bestFit="1" customWidth="1"/>
    <col min="14317" max="14317" width="1.625" style="350" customWidth="1"/>
    <col min="14318" max="14323" width="9" style="350"/>
    <col min="14324" max="14326" width="0" style="350" hidden="1" customWidth="1"/>
    <col min="14327" max="14554" width="9" style="350"/>
    <col min="14555" max="14555" width="0.875" style="350" customWidth="1"/>
    <col min="14556" max="14556" width="16.875" style="350" customWidth="1"/>
    <col min="14557" max="14558" width="8.5" style="350" customWidth="1"/>
    <col min="14559" max="14559" width="4.75" style="350" customWidth="1"/>
    <col min="14560" max="14571" width="7.625" style="350" customWidth="1"/>
    <col min="14572" max="14572" width="4.375" style="350" bestFit="1" customWidth="1"/>
    <col min="14573" max="14573" width="1.625" style="350" customWidth="1"/>
    <col min="14574" max="14579" width="9" style="350"/>
    <col min="14580" max="14582" width="0" style="350" hidden="1" customWidth="1"/>
    <col min="14583" max="14810" width="9" style="350"/>
    <col min="14811" max="14811" width="0.875" style="350" customWidth="1"/>
    <col min="14812" max="14812" width="16.875" style="350" customWidth="1"/>
    <col min="14813" max="14814" width="8.5" style="350" customWidth="1"/>
    <col min="14815" max="14815" width="4.75" style="350" customWidth="1"/>
    <col min="14816" max="14827" width="7.625" style="350" customWidth="1"/>
    <col min="14828" max="14828" width="4.375" style="350" bestFit="1" customWidth="1"/>
    <col min="14829" max="14829" width="1.625" style="350" customWidth="1"/>
    <col min="14830" max="14835" width="9" style="350"/>
    <col min="14836" max="14838" width="0" style="350" hidden="1" customWidth="1"/>
    <col min="14839" max="15066" width="9" style="350"/>
    <col min="15067" max="15067" width="0.875" style="350" customWidth="1"/>
    <col min="15068" max="15068" width="16.875" style="350" customWidth="1"/>
    <col min="15069" max="15070" width="8.5" style="350" customWidth="1"/>
    <col min="15071" max="15071" width="4.75" style="350" customWidth="1"/>
    <col min="15072" max="15083" width="7.625" style="350" customWidth="1"/>
    <col min="15084" max="15084" width="4.375" style="350" bestFit="1" customWidth="1"/>
    <col min="15085" max="15085" width="1.625" style="350" customWidth="1"/>
    <col min="15086" max="15091" width="9" style="350"/>
    <col min="15092" max="15094" width="0" style="350" hidden="1" customWidth="1"/>
    <col min="15095" max="15322" width="9" style="350"/>
    <col min="15323" max="15323" width="0.875" style="350" customWidth="1"/>
    <col min="15324" max="15324" width="16.875" style="350" customWidth="1"/>
    <col min="15325" max="15326" width="8.5" style="350" customWidth="1"/>
    <col min="15327" max="15327" width="4.75" style="350" customWidth="1"/>
    <col min="15328" max="15339" width="7.625" style="350" customWidth="1"/>
    <col min="15340" max="15340" width="4.375" style="350" bestFit="1" customWidth="1"/>
    <col min="15341" max="15341" width="1.625" style="350" customWidth="1"/>
    <col min="15342" max="15347" width="9" style="350"/>
    <col min="15348" max="15350" width="0" style="350" hidden="1" customWidth="1"/>
    <col min="15351" max="15578" width="9" style="350"/>
    <col min="15579" max="15579" width="0.875" style="350" customWidth="1"/>
    <col min="15580" max="15580" width="16.875" style="350" customWidth="1"/>
    <col min="15581" max="15582" width="8.5" style="350" customWidth="1"/>
    <col min="15583" max="15583" width="4.75" style="350" customWidth="1"/>
    <col min="15584" max="15595" width="7.625" style="350" customWidth="1"/>
    <col min="15596" max="15596" width="4.375" style="350" bestFit="1" customWidth="1"/>
    <col min="15597" max="15597" width="1.625" style="350" customWidth="1"/>
    <col min="15598" max="15603" width="9" style="350"/>
    <col min="15604" max="15606" width="0" style="350" hidden="1" customWidth="1"/>
    <col min="15607" max="15834" width="9" style="350"/>
    <col min="15835" max="15835" width="0.875" style="350" customWidth="1"/>
    <col min="15836" max="15836" width="16.875" style="350" customWidth="1"/>
    <col min="15837" max="15838" width="8.5" style="350" customWidth="1"/>
    <col min="15839" max="15839" width="4.75" style="350" customWidth="1"/>
    <col min="15840" max="15851" width="7.625" style="350" customWidth="1"/>
    <col min="15852" max="15852" width="4.375" style="350" bestFit="1" customWidth="1"/>
    <col min="15853" max="15853" width="1.625" style="350" customWidth="1"/>
    <col min="15854" max="15859" width="9" style="350"/>
    <col min="15860" max="15862" width="0" style="350" hidden="1" customWidth="1"/>
    <col min="15863" max="16090" width="9" style="350"/>
    <col min="16091" max="16091" width="0.875" style="350" customWidth="1"/>
    <col min="16092" max="16092" width="16.875" style="350" customWidth="1"/>
    <col min="16093" max="16094" width="8.5" style="350" customWidth="1"/>
    <col min="16095" max="16095" width="4.75" style="350" customWidth="1"/>
    <col min="16096" max="16107" width="7.625" style="350" customWidth="1"/>
    <col min="16108" max="16108" width="4.375" style="350" bestFit="1" customWidth="1"/>
    <col min="16109" max="16109" width="1.625" style="350" customWidth="1"/>
    <col min="16110" max="16115" width="9" style="350"/>
    <col min="16116" max="16118" width="0" style="350" hidden="1" customWidth="1"/>
    <col min="16119" max="16384" width="9" style="350"/>
  </cols>
  <sheetData>
    <row r="1" spans="1:23" s="349" customFormat="1" ht="20.100000000000001" customHeight="1" x14ac:dyDescent="0.15">
      <c r="A1" s="1636" t="s">
        <v>575</v>
      </c>
      <c r="B1" s="1636"/>
      <c r="C1" s="1636"/>
      <c r="D1" s="1636"/>
      <c r="E1" s="1636"/>
      <c r="F1" s="1636"/>
      <c r="G1" s="1636"/>
      <c r="H1" s="1636"/>
      <c r="I1" s="1636"/>
      <c r="J1" s="1636"/>
      <c r="K1" s="1636"/>
      <c r="L1" s="1636"/>
      <c r="M1" s="1636"/>
      <c r="N1" s="1636"/>
      <c r="O1" s="1636"/>
      <c r="P1" s="1636"/>
      <c r="Q1" s="348"/>
      <c r="R1" s="348"/>
      <c r="S1" s="348"/>
    </row>
    <row r="2" spans="1:23" s="349" customFormat="1" ht="20.100000000000001" customHeight="1" x14ac:dyDescent="0.15">
      <c r="A2" s="1636"/>
      <c r="B2" s="1636"/>
      <c r="C2" s="1636"/>
      <c r="D2" s="1636"/>
      <c r="E2" s="1636"/>
      <c r="F2" s="1636"/>
      <c r="G2" s="1636"/>
      <c r="H2" s="1636"/>
      <c r="I2" s="1636"/>
      <c r="J2" s="1636"/>
      <c r="K2" s="1636"/>
      <c r="L2" s="1636"/>
      <c r="M2" s="1636"/>
      <c r="N2" s="1636"/>
      <c r="O2" s="1636"/>
      <c r="P2" s="1636"/>
      <c r="Q2" s="348"/>
      <c r="R2" s="348"/>
      <c r="S2" s="348"/>
    </row>
    <row r="3" spans="1:23" ht="20.100000000000001" customHeight="1" thickBot="1" x14ac:dyDescent="0.2">
      <c r="A3" s="1637"/>
      <c r="B3" s="1637"/>
      <c r="C3" s="1637"/>
      <c r="D3" s="1637"/>
      <c r="E3" s="1637"/>
      <c r="F3" s="1637"/>
      <c r="G3" s="1637"/>
      <c r="H3" s="1637"/>
      <c r="I3" s="1637"/>
      <c r="J3" s="1637"/>
      <c r="K3" s="1637"/>
      <c r="L3" s="1637"/>
      <c r="M3" s="1637"/>
      <c r="N3" s="1637"/>
      <c r="O3" s="1637"/>
      <c r="P3" s="1637"/>
      <c r="Q3" s="348"/>
      <c r="R3" s="348"/>
      <c r="S3" s="348"/>
    </row>
    <row r="4" spans="1:23" ht="21" customHeight="1" x14ac:dyDescent="0.15">
      <c r="A4" s="1638" t="s">
        <v>3</v>
      </c>
      <c r="B4" s="1639"/>
      <c r="C4" s="1639"/>
      <c r="D4" s="1642">
        <f>【2ヵ月前】活動ﾌﾟﾛｸﾞﾗﾑ!E4</f>
        <v>0</v>
      </c>
      <c r="E4" s="1642"/>
      <c r="F4" s="1642"/>
      <c r="G4" s="1642"/>
      <c r="H4" s="1642"/>
      <c r="I4" s="1642"/>
      <c r="J4" s="1642"/>
      <c r="K4" s="1642"/>
      <c r="L4" s="1642"/>
      <c r="M4" s="1642"/>
      <c r="N4" s="1642"/>
      <c r="O4" s="1642"/>
      <c r="P4" s="1643"/>
      <c r="Q4" s="350"/>
      <c r="R4" s="350"/>
      <c r="S4" s="350"/>
    </row>
    <row r="5" spans="1:23" ht="21" customHeight="1" thickBot="1" x14ac:dyDescent="0.2">
      <c r="A5" s="1640"/>
      <c r="B5" s="1641"/>
      <c r="C5" s="1641"/>
      <c r="D5" s="1644"/>
      <c r="E5" s="1644"/>
      <c r="F5" s="1644"/>
      <c r="G5" s="1644"/>
      <c r="H5" s="1644"/>
      <c r="I5" s="1644"/>
      <c r="J5" s="1644"/>
      <c r="K5" s="1644"/>
      <c r="L5" s="1644"/>
      <c r="M5" s="1644"/>
      <c r="N5" s="1644"/>
      <c r="O5" s="1644"/>
      <c r="P5" s="1645"/>
      <c r="Q5" s="350"/>
      <c r="R5" s="350"/>
      <c r="S5" s="350"/>
    </row>
    <row r="6" spans="1:23" ht="21" customHeight="1" x14ac:dyDescent="0.15">
      <c r="A6" s="1640" t="s">
        <v>576</v>
      </c>
      <c r="B6" s="1641"/>
      <c r="C6" s="1641"/>
      <c r="D6" s="561" t="s">
        <v>788</v>
      </c>
      <c r="E6" s="560">
        <f>【2ヵ月前】活動ﾌﾟﾛｸﾞﾗﾑ!F6</f>
        <v>0</v>
      </c>
      <c r="F6" s="460" t="s">
        <v>457</v>
      </c>
      <c r="G6" s="1648">
        <f>【2ヵ月前】活動ﾌﾟﾛｸﾞﾗﾑ!I6</f>
        <v>0</v>
      </c>
      <c r="H6" s="1649"/>
      <c r="I6" s="460" t="s">
        <v>458</v>
      </c>
      <c r="J6" s="1648">
        <f>【2ヵ月前】活動ﾌﾟﾛｸﾞﾗﾑ!L6</f>
        <v>0</v>
      </c>
      <c r="K6" s="1649"/>
      <c r="L6" s="460" t="s">
        <v>459</v>
      </c>
      <c r="M6" s="1650" t="str">
        <f>IFERROR(S7-S6,"")</f>
        <v/>
      </c>
      <c r="N6" s="1652" t="s">
        <v>59</v>
      </c>
      <c r="O6" s="1654" t="str">
        <f>IFERROR(M6+1,"")</f>
        <v/>
      </c>
      <c r="P6" s="1684" t="s">
        <v>14</v>
      </c>
      <c r="Q6" s="350"/>
      <c r="R6" s="350"/>
      <c r="S6" s="379" t="e">
        <f>DATE(D6,G6,J6)</f>
        <v>#VALUE!</v>
      </c>
      <c r="U6" s="1676" t="s">
        <v>660</v>
      </c>
      <c r="V6" s="1677"/>
      <c r="W6" s="1678"/>
    </row>
    <row r="7" spans="1:23" ht="21" customHeight="1" thickBot="1" x14ac:dyDescent="0.2">
      <c r="A7" s="1646"/>
      <c r="B7" s="1647"/>
      <c r="C7" s="1647"/>
      <c r="D7" s="1686" t="s">
        <v>468</v>
      </c>
      <c r="E7" s="1686"/>
      <c r="F7" s="1687"/>
      <c r="G7" s="1688">
        <f>【2ヵ月前】活動ﾌﾟﾛｸﾞﾗﾑ!I8</f>
        <v>0</v>
      </c>
      <c r="H7" s="1689"/>
      <c r="I7" s="352" t="s">
        <v>458</v>
      </c>
      <c r="J7" s="1690">
        <f>【2ヵ月前】活動ﾌﾟﾛｸﾞﾗﾑ!L8</f>
        <v>0</v>
      </c>
      <c r="K7" s="1691"/>
      <c r="L7" s="352" t="s">
        <v>459</v>
      </c>
      <c r="M7" s="1651"/>
      <c r="N7" s="1653"/>
      <c r="O7" s="1655"/>
      <c r="P7" s="1685"/>
      <c r="Q7" s="353"/>
      <c r="R7" s="351"/>
      <c r="S7" s="379" t="e">
        <f>DATE(D6,G7,J7)</f>
        <v>#VALUE!</v>
      </c>
      <c r="U7" s="1679"/>
      <c r="V7" s="1054"/>
      <c r="W7" s="1680"/>
    </row>
    <row r="8" spans="1:23" ht="20.100000000000001" customHeight="1" thickBot="1" x14ac:dyDescent="0.2">
      <c r="A8" s="354"/>
      <c r="B8" s="354"/>
      <c r="C8" s="355"/>
      <c r="D8" s="355"/>
      <c r="E8" s="355"/>
      <c r="F8" s="355"/>
      <c r="G8" s="355"/>
      <c r="H8" s="355"/>
      <c r="I8" s="355"/>
      <c r="J8" s="355"/>
      <c r="K8" s="353"/>
      <c r="L8" s="353"/>
      <c r="M8" s="353"/>
      <c r="N8" s="353"/>
      <c r="O8" s="353"/>
      <c r="P8" s="353"/>
      <c r="Q8" s="353"/>
      <c r="R8" s="351"/>
      <c r="S8" s="351"/>
      <c r="U8" s="1681"/>
      <c r="V8" s="1682"/>
      <c r="W8" s="1683"/>
    </row>
    <row r="9" spans="1:23" ht="20.100000000000001" customHeight="1" thickBot="1" x14ac:dyDescent="0.3">
      <c r="A9" s="1634" t="s">
        <v>577</v>
      </c>
      <c r="B9" s="1634"/>
      <c r="C9" s="1634"/>
      <c r="D9" s="1635" t="s">
        <v>578</v>
      </c>
      <c r="E9" s="1635"/>
      <c r="F9" s="1635"/>
      <c r="G9" s="1635"/>
      <c r="H9" s="1635"/>
      <c r="I9" s="1635"/>
      <c r="J9" s="1635"/>
      <c r="K9" s="1635"/>
      <c r="L9" s="1635"/>
      <c r="M9" s="1635"/>
      <c r="N9" s="1635"/>
      <c r="O9" s="1635"/>
      <c r="P9" s="1635"/>
      <c r="Q9" s="356"/>
      <c r="R9" s="356"/>
      <c r="S9" s="356"/>
    </row>
    <row r="10" spans="1:23" ht="21" customHeight="1" thickBot="1" x14ac:dyDescent="0.35">
      <c r="A10" s="1603"/>
      <c r="B10" s="1604"/>
      <c r="C10" s="1605"/>
      <c r="D10" s="1593" t="s">
        <v>645</v>
      </c>
      <c r="E10" s="1594"/>
      <c r="F10" s="1594"/>
      <c r="G10" s="1612"/>
      <c r="H10" s="1593" t="s">
        <v>646</v>
      </c>
      <c r="I10" s="1594"/>
      <c r="J10" s="1594"/>
      <c r="K10" s="1612"/>
      <c r="L10" s="1593" t="s">
        <v>647</v>
      </c>
      <c r="M10" s="1594"/>
      <c r="N10" s="1594"/>
      <c r="O10" s="1594"/>
      <c r="P10" s="1708" t="s">
        <v>579</v>
      </c>
      <c r="Q10" s="357"/>
      <c r="R10" s="350"/>
      <c r="S10" s="350"/>
    </row>
    <row r="11" spans="1:23" ht="20.100000000000001" customHeight="1" x14ac:dyDescent="0.15">
      <c r="A11" s="1606"/>
      <c r="B11" s="1607"/>
      <c r="C11" s="1608"/>
      <c r="D11" s="1595" t="s">
        <v>547</v>
      </c>
      <c r="E11" s="1596"/>
      <c r="F11" s="1597" t="s">
        <v>265</v>
      </c>
      <c r="G11" s="1598"/>
      <c r="H11" s="1595" t="s">
        <v>547</v>
      </c>
      <c r="I11" s="1596"/>
      <c r="J11" s="1597" t="s">
        <v>265</v>
      </c>
      <c r="K11" s="1598"/>
      <c r="L11" s="1595" t="s">
        <v>547</v>
      </c>
      <c r="M11" s="1596"/>
      <c r="N11" s="1597" t="s">
        <v>265</v>
      </c>
      <c r="O11" s="1613"/>
      <c r="P11" s="1709"/>
      <c r="Q11" s="357"/>
      <c r="R11" s="350"/>
      <c r="S11" s="350"/>
    </row>
    <row r="12" spans="1:23" ht="20.100000000000001" customHeight="1" thickBot="1" x14ac:dyDescent="0.2">
      <c r="A12" s="1609"/>
      <c r="B12" s="1610"/>
      <c r="C12" s="1611"/>
      <c r="D12" s="448" t="s">
        <v>548</v>
      </c>
      <c r="E12" s="449" t="s">
        <v>549</v>
      </c>
      <c r="F12" s="450" t="s">
        <v>548</v>
      </c>
      <c r="G12" s="451" t="s">
        <v>549</v>
      </c>
      <c r="H12" s="448" t="s">
        <v>548</v>
      </c>
      <c r="I12" s="449" t="s">
        <v>549</v>
      </c>
      <c r="J12" s="450" t="s">
        <v>548</v>
      </c>
      <c r="K12" s="451" t="s">
        <v>549</v>
      </c>
      <c r="L12" s="448" t="s">
        <v>548</v>
      </c>
      <c r="M12" s="449" t="s">
        <v>549</v>
      </c>
      <c r="N12" s="450" t="s">
        <v>548</v>
      </c>
      <c r="O12" s="452" t="s">
        <v>549</v>
      </c>
      <c r="P12" s="1709"/>
      <c r="Q12" s="357"/>
      <c r="R12" s="350"/>
      <c r="S12" s="350"/>
    </row>
    <row r="13" spans="1:23" ht="30.95" customHeight="1" x14ac:dyDescent="0.15">
      <c r="A13" s="1614" t="s">
        <v>550</v>
      </c>
      <c r="B13" s="1615"/>
      <c r="C13" s="1616"/>
      <c r="D13" s="380"/>
      <c r="E13" s="381"/>
      <c r="F13" s="382"/>
      <c r="G13" s="383"/>
      <c r="H13" s="382"/>
      <c r="I13" s="381"/>
      <c r="J13" s="382"/>
      <c r="K13" s="383"/>
      <c r="L13" s="382"/>
      <c r="M13" s="381"/>
      <c r="N13" s="382"/>
      <c r="O13" s="384"/>
      <c r="P13" s="1709"/>
      <c r="Q13" s="357"/>
      <c r="R13" s="350"/>
      <c r="S13" s="350"/>
    </row>
    <row r="14" spans="1:23" ht="30.95" customHeight="1" x14ac:dyDescent="0.15">
      <c r="A14" s="1614" t="s">
        <v>551</v>
      </c>
      <c r="B14" s="1617"/>
      <c r="C14" s="453" t="s">
        <v>38</v>
      </c>
      <c r="D14" s="385"/>
      <c r="E14" s="386"/>
      <c r="F14" s="387"/>
      <c r="G14" s="388"/>
      <c r="H14" s="387"/>
      <c r="I14" s="386"/>
      <c r="J14" s="387"/>
      <c r="K14" s="388"/>
      <c r="L14" s="387"/>
      <c r="M14" s="386"/>
      <c r="N14" s="387"/>
      <c r="O14" s="389"/>
      <c r="P14" s="1709"/>
      <c r="Q14" s="357"/>
      <c r="R14" s="350"/>
      <c r="S14" s="350"/>
    </row>
    <row r="15" spans="1:23" ht="30.95" customHeight="1" x14ac:dyDescent="0.15">
      <c r="A15" s="1618" t="s">
        <v>552</v>
      </c>
      <c r="B15" s="1619"/>
      <c r="C15" s="1620" t="s">
        <v>553</v>
      </c>
      <c r="D15" s="390"/>
      <c r="E15" s="391"/>
      <c r="F15" s="392"/>
      <c r="G15" s="393"/>
      <c r="H15" s="392"/>
      <c r="I15" s="391"/>
      <c r="J15" s="392"/>
      <c r="K15" s="393"/>
      <c r="L15" s="392"/>
      <c r="M15" s="391"/>
      <c r="N15" s="392"/>
      <c r="O15" s="394"/>
      <c r="P15" s="1709"/>
      <c r="Q15" s="357"/>
      <c r="R15" s="350"/>
      <c r="S15" s="350"/>
    </row>
    <row r="16" spans="1:23" ht="30.95" customHeight="1" x14ac:dyDescent="0.15">
      <c r="A16" s="1623" t="s">
        <v>554</v>
      </c>
      <c r="B16" s="1624"/>
      <c r="C16" s="1621"/>
      <c r="D16" s="395"/>
      <c r="E16" s="396"/>
      <c r="F16" s="397"/>
      <c r="G16" s="398"/>
      <c r="H16" s="397"/>
      <c r="I16" s="396"/>
      <c r="J16" s="397"/>
      <c r="K16" s="398"/>
      <c r="L16" s="397"/>
      <c r="M16" s="396"/>
      <c r="N16" s="397"/>
      <c r="O16" s="399"/>
      <c r="P16" s="1709"/>
      <c r="Q16" s="357"/>
      <c r="R16" s="350"/>
      <c r="S16" s="350"/>
    </row>
    <row r="17" spans="1:19" ht="30.95" customHeight="1" x14ac:dyDescent="0.15">
      <c r="A17" s="1623" t="s">
        <v>555</v>
      </c>
      <c r="B17" s="1624"/>
      <c r="C17" s="1621"/>
      <c r="D17" s="395"/>
      <c r="E17" s="396"/>
      <c r="F17" s="397"/>
      <c r="G17" s="398"/>
      <c r="H17" s="397"/>
      <c r="I17" s="396"/>
      <c r="J17" s="397"/>
      <c r="K17" s="398"/>
      <c r="L17" s="397"/>
      <c r="M17" s="396"/>
      <c r="N17" s="397"/>
      <c r="O17" s="399"/>
      <c r="P17" s="1709"/>
      <c r="Q17" s="357"/>
      <c r="R17" s="350"/>
      <c r="S17" s="350"/>
    </row>
    <row r="18" spans="1:19" ht="30.95" customHeight="1" x14ac:dyDescent="0.15">
      <c r="A18" s="1625" t="s">
        <v>556</v>
      </c>
      <c r="B18" s="1626"/>
      <c r="C18" s="1622"/>
      <c r="D18" s="390"/>
      <c r="E18" s="391"/>
      <c r="F18" s="392"/>
      <c r="G18" s="393"/>
      <c r="H18" s="392"/>
      <c r="I18" s="391"/>
      <c r="J18" s="392"/>
      <c r="K18" s="393"/>
      <c r="L18" s="392"/>
      <c r="M18" s="391"/>
      <c r="N18" s="392"/>
      <c r="O18" s="394"/>
      <c r="P18" s="1709"/>
      <c r="Q18" s="357"/>
      <c r="R18" s="350"/>
      <c r="S18" s="350"/>
    </row>
    <row r="19" spans="1:19" ht="30.95" customHeight="1" x14ac:dyDescent="0.15">
      <c r="A19" s="1697" t="s">
        <v>580</v>
      </c>
      <c r="B19" s="1698"/>
      <c r="C19" s="453" t="s">
        <v>557</v>
      </c>
      <c r="D19" s="400"/>
      <c r="E19" s="401"/>
      <c r="F19" s="402"/>
      <c r="G19" s="388"/>
      <c r="H19" s="402"/>
      <c r="I19" s="401"/>
      <c r="J19" s="402"/>
      <c r="K19" s="388"/>
      <c r="L19" s="402"/>
      <c r="M19" s="401"/>
      <c r="N19" s="402"/>
      <c r="O19" s="389"/>
      <c r="P19" s="1709"/>
      <c r="Q19" s="357"/>
      <c r="R19" s="350"/>
      <c r="S19" s="350"/>
    </row>
    <row r="20" spans="1:19" ht="30.95" customHeight="1" x14ac:dyDescent="0.15">
      <c r="A20" s="1618" t="s">
        <v>581</v>
      </c>
      <c r="B20" s="1619"/>
      <c r="C20" s="1620" t="s">
        <v>558</v>
      </c>
      <c r="D20" s="403"/>
      <c r="E20" s="404"/>
      <c r="F20" s="405"/>
      <c r="G20" s="406"/>
      <c r="H20" s="405"/>
      <c r="I20" s="404"/>
      <c r="J20" s="405"/>
      <c r="K20" s="406"/>
      <c r="L20" s="405"/>
      <c r="M20" s="404"/>
      <c r="N20" s="405"/>
      <c r="O20" s="407"/>
      <c r="P20" s="1709"/>
      <c r="Q20" s="357"/>
      <c r="R20" s="350"/>
      <c r="S20" s="350"/>
    </row>
    <row r="21" spans="1:19" s="357" customFormat="1" ht="30.95" customHeight="1" thickBot="1" x14ac:dyDescent="0.2">
      <c r="A21" s="1700" t="s">
        <v>582</v>
      </c>
      <c r="B21" s="1701"/>
      <c r="C21" s="1699"/>
      <c r="D21" s="408"/>
      <c r="E21" s="409"/>
      <c r="F21" s="410"/>
      <c r="G21" s="411"/>
      <c r="H21" s="410"/>
      <c r="I21" s="409"/>
      <c r="J21" s="410"/>
      <c r="K21" s="411"/>
      <c r="L21" s="410"/>
      <c r="M21" s="409"/>
      <c r="N21" s="410"/>
      <c r="O21" s="412"/>
      <c r="P21" s="1709"/>
    </row>
    <row r="22" spans="1:19" ht="24" customHeight="1" thickTop="1" x14ac:dyDescent="0.15">
      <c r="A22" s="1702" t="s">
        <v>67</v>
      </c>
      <c r="B22" s="1703"/>
      <c r="C22" s="1704"/>
      <c r="D22" s="413">
        <f t="shared" ref="D22:O22" si="0">SUM(D13:D21)</f>
        <v>0</v>
      </c>
      <c r="E22" s="414">
        <f t="shared" si="0"/>
        <v>0</v>
      </c>
      <c r="F22" s="415">
        <f t="shared" si="0"/>
        <v>0</v>
      </c>
      <c r="G22" s="416">
        <f t="shared" si="0"/>
        <v>0</v>
      </c>
      <c r="H22" s="417">
        <f t="shared" si="0"/>
        <v>0</v>
      </c>
      <c r="I22" s="414">
        <f t="shared" si="0"/>
        <v>0</v>
      </c>
      <c r="J22" s="415">
        <f t="shared" si="0"/>
        <v>0</v>
      </c>
      <c r="K22" s="416">
        <f t="shared" si="0"/>
        <v>0</v>
      </c>
      <c r="L22" s="417">
        <f t="shared" si="0"/>
        <v>0</v>
      </c>
      <c r="M22" s="414">
        <f t="shared" si="0"/>
        <v>0</v>
      </c>
      <c r="N22" s="415">
        <f t="shared" si="0"/>
        <v>0</v>
      </c>
      <c r="O22" s="418">
        <f t="shared" si="0"/>
        <v>0</v>
      </c>
      <c r="P22" s="1709"/>
      <c r="Q22" s="357"/>
      <c r="R22" s="350"/>
      <c r="S22" s="350"/>
    </row>
    <row r="23" spans="1:19" ht="30" customHeight="1" thickBot="1" x14ac:dyDescent="0.2">
      <c r="A23" s="1705" t="s">
        <v>583</v>
      </c>
      <c r="B23" s="1706"/>
      <c r="C23" s="1707"/>
      <c r="D23" s="1692" t="s">
        <v>584</v>
      </c>
      <c r="E23" s="1693"/>
      <c r="F23" s="1693" t="s">
        <v>585</v>
      </c>
      <c r="G23" s="1693"/>
      <c r="H23" s="1694" t="s">
        <v>586</v>
      </c>
      <c r="I23" s="1694"/>
      <c r="J23" s="1694"/>
      <c r="K23" s="1694"/>
      <c r="L23" s="1694"/>
      <c r="M23" s="1694"/>
      <c r="N23" s="1694"/>
      <c r="O23" s="1695"/>
      <c r="P23" s="1710"/>
      <c r="Q23" s="350"/>
      <c r="R23" s="350"/>
      <c r="S23" s="350"/>
    </row>
    <row r="24" spans="1:19" ht="23.25" customHeight="1" x14ac:dyDescent="0.15">
      <c r="A24" s="356"/>
      <c r="B24" s="358"/>
      <c r="C24" s="359"/>
      <c r="D24" s="359"/>
      <c r="E24" s="359"/>
      <c r="F24" s="360"/>
      <c r="G24" s="360"/>
      <c r="H24" s="360"/>
      <c r="I24" s="360"/>
      <c r="J24" s="360"/>
      <c r="K24" s="360"/>
      <c r="L24" s="360"/>
      <c r="M24" s="360"/>
      <c r="N24" s="360"/>
      <c r="O24" s="360"/>
      <c r="P24" s="360"/>
      <c r="Q24" s="357"/>
      <c r="R24" s="350"/>
      <c r="S24" s="350"/>
    </row>
    <row r="25" spans="1:19" ht="25.5" customHeight="1" x14ac:dyDescent="0.15">
      <c r="A25" s="361" t="s">
        <v>587</v>
      </c>
      <c r="B25" s="361"/>
      <c r="C25" s="361"/>
      <c r="D25" s="357"/>
      <c r="E25" s="357"/>
      <c r="F25" s="357"/>
      <c r="G25" s="357"/>
      <c r="H25" s="357"/>
      <c r="I25" s="357"/>
      <c r="J25" s="357"/>
      <c r="K25" s="357"/>
      <c r="L25" s="357"/>
      <c r="M25" s="357"/>
      <c r="N25" s="357"/>
      <c r="O25" s="357"/>
      <c r="P25" s="357"/>
      <c r="Q25" s="357"/>
      <c r="R25" s="357"/>
      <c r="S25" s="356"/>
    </row>
    <row r="26" spans="1:19" ht="21.75" customHeight="1" x14ac:dyDescent="0.15">
      <c r="A26" s="362"/>
      <c r="B26" s="362"/>
      <c r="C26" s="362"/>
      <c r="D26" s="357"/>
      <c r="E26" s="357"/>
      <c r="F26" s="357"/>
      <c r="G26" s="357"/>
      <c r="H26" s="357"/>
      <c r="I26" s="357"/>
      <c r="J26" s="357"/>
      <c r="K26" s="357"/>
      <c r="L26" s="357"/>
      <c r="M26" s="357"/>
      <c r="N26" s="357"/>
      <c r="O26" s="357"/>
      <c r="P26" s="357"/>
      <c r="Q26" s="357"/>
      <c r="R26" s="357"/>
      <c r="S26" s="356"/>
    </row>
    <row r="27" spans="1:19" ht="20.100000000000001" customHeight="1" x14ac:dyDescent="0.15">
      <c r="A27" s="1696" t="s">
        <v>588</v>
      </c>
      <c r="B27" s="1696"/>
      <c r="C27" s="1696"/>
      <c r="D27" s="1696"/>
      <c r="E27" s="1696"/>
      <c r="F27" s="1696"/>
      <c r="G27" s="1696"/>
      <c r="H27" s="1696"/>
      <c r="I27" s="1696"/>
      <c r="J27" s="1696"/>
      <c r="K27" s="1696"/>
      <c r="L27" s="1696"/>
      <c r="M27" s="1696"/>
      <c r="N27" s="1696"/>
      <c r="O27" s="1696"/>
      <c r="P27" s="1696"/>
      <c r="Q27" s="357"/>
      <c r="R27" s="357"/>
      <c r="S27" s="356"/>
    </row>
    <row r="28" spans="1:19" ht="21" customHeight="1" x14ac:dyDescent="0.15">
      <c r="A28" s="466"/>
      <c r="B28" s="1599" t="s">
        <v>589</v>
      </c>
      <c r="C28" s="1599"/>
      <c r="D28" s="1599"/>
      <c r="E28" s="1600"/>
      <c r="F28" s="467"/>
      <c r="G28" s="1601" t="s">
        <v>590</v>
      </c>
      <c r="H28" s="1601"/>
      <c r="I28" s="1601"/>
      <c r="J28" s="1602"/>
      <c r="K28" s="435"/>
      <c r="L28" s="1627" t="s">
        <v>641</v>
      </c>
      <c r="M28" s="1627"/>
      <c r="N28" s="1632" t="s">
        <v>615</v>
      </c>
      <c r="O28" s="357"/>
      <c r="P28" s="357"/>
      <c r="Q28" s="357"/>
      <c r="R28" s="357"/>
      <c r="S28" s="356"/>
    </row>
    <row r="29" spans="1:19" ht="21" customHeight="1" x14ac:dyDescent="0.15">
      <c r="A29" s="464"/>
      <c r="B29" s="1629" t="s">
        <v>613</v>
      </c>
      <c r="C29" s="1629"/>
      <c r="D29" s="1629"/>
      <c r="E29" s="465" t="s">
        <v>614</v>
      </c>
      <c r="F29" s="1630"/>
      <c r="G29" s="1630"/>
      <c r="H29" s="1630"/>
      <c r="I29" s="1630"/>
      <c r="J29" s="1631"/>
      <c r="K29" s="436"/>
      <c r="L29" s="1628"/>
      <c r="M29" s="1628"/>
      <c r="N29" s="1633"/>
      <c r="O29" s="357"/>
      <c r="P29" s="357"/>
      <c r="Q29" s="357"/>
      <c r="R29" s="357"/>
      <c r="S29" s="356"/>
    </row>
    <row r="30" spans="1:19" ht="18" customHeight="1" x14ac:dyDescent="0.15">
      <c r="A30" s="1656" t="s">
        <v>642</v>
      </c>
      <c r="B30" s="1657"/>
      <c r="C30" s="1657"/>
      <c r="D30" s="1657"/>
      <c r="E30" s="1657"/>
      <c r="F30" s="1657"/>
      <c r="G30" s="1657"/>
      <c r="H30" s="1657"/>
      <c r="I30" s="1657"/>
      <c r="J30" s="1657"/>
      <c r="K30" s="1657"/>
      <c r="L30" s="1657"/>
      <c r="M30" s="1657"/>
      <c r="N30" s="1657"/>
      <c r="O30" s="1657"/>
      <c r="P30" s="1658"/>
      <c r="Q30" s="357"/>
      <c r="R30" s="357"/>
      <c r="S30" s="356"/>
    </row>
    <row r="31" spans="1:19" ht="18" customHeight="1" x14ac:dyDescent="0.15">
      <c r="A31" s="1659"/>
      <c r="B31" s="1660"/>
      <c r="C31" s="1660"/>
      <c r="D31" s="1660"/>
      <c r="E31" s="1660"/>
      <c r="F31" s="1660"/>
      <c r="G31" s="1660"/>
      <c r="H31" s="1660"/>
      <c r="I31" s="1660"/>
      <c r="J31" s="1660"/>
      <c r="K31" s="1660"/>
      <c r="L31" s="1660"/>
      <c r="M31" s="1660"/>
      <c r="N31" s="1660"/>
      <c r="O31" s="1660"/>
      <c r="P31" s="1661"/>
      <c r="Q31" s="363"/>
      <c r="R31" s="363"/>
      <c r="S31" s="356"/>
    </row>
    <row r="32" spans="1:19" ht="18" customHeight="1" x14ac:dyDescent="0.15">
      <c r="A32" s="1659"/>
      <c r="B32" s="1660"/>
      <c r="C32" s="1660"/>
      <c r="D32" s="1660"/>
      <c r="E32" s="1660"/>
      <c r="F32" s="1660"/>
      <c r="G32" s="1660"/>
      <c r="H32" s="1660"/>
      <c r="I32" s="1660"/>
      <c r="J32" s="1660"/>
      <c r="K32" s="1660"/>
      <c r="L32" s="1660"/>
      <c r="M32" s="1660"/>
      <c r="N32" s="1660"/>
      <c r="O32" s="1660"/>
      <c r="P32" s="1661"/>
      <c r="Q32" s="357"/>
      <c r="R32" s="357"/>
      <c r="S32" s="350"/>
    </row>
    <row r="33" spans="1:19" ht="18" customHeight="1" x14ac:dyDescent="0.15">
      <c r="A33" s="1659"/>
      <c r="B33" s="1660"/>
      <c r="C33" s="1660"/>
      <c r="D33" s="1660"/>
      <c r="E33" s="1660"/>
      <c r="F33" s="1660"/>
      <c r="G33" s="1660"/>
      <c r="H33" s="1660"/>
      <c r="I33" s="1660"/>
      <c r="J33" s="1660"/>
      <c r="K33" s="1660"/>
      <c r="L33" s="1660"/>
      <c r="M33" s="1660"/>
      <c r="N33" s="1660"/>
      <c r="O33" s="1660"/>
      <c r="P33" s="1661"/>
      <c r="Q33" s="357"/>
      <c r="R33" s="357"/>
      <c r="S33" s="350"/>
    </row>
    <row r="34" spans="1:19" ht="18" customHeight="1" x14ac:dyDescent="0.15">
      <c r="A34" s="1662"/>
      <c r="B34" s="1663"/>
      <c r="C34" s="1663"/>
      <c r="D34" s="1663"/>
      <c r="E34" s="1663"/>
      <c r="F34" s="1663"/>
      <c r="G34" s="1663"/>
      <c r="H34" s="1663"/>
      <c r="I34" s="1663"/>
      <c r="J34" s="1663"/>
      <c r="K34" s="1663"/>
      <c r="L34" s="1663"/>
      <c r="M34" s="1663"/>
      <c r="N34" s="1663"/>
      <c r="O34" s="1663"/>
      <c r="P34" s="1664"/>
      <c r="Q34" s="357"/>
      <c r="R34" s="357"/>
      <c r="S34" s="350"/>
    </row>
    <row r="35" spans="1:19" ht="5.0999999999999996" customHeight="1" thickBot="1" x14ac:dyDescent="0.2">
      <c r="A35" s="421"/>
      <c r="B35" s="421"/>
      <c r="C35" s="421"/>
      <c r="D35" s="421"/>
      <c r="E35" s="421"/>
      <c r="F35" s="421"/>
      <c r="G35" s="421"/>
      <c r="H35" s="421"/>
      <c r="I35" s="421"/>
      <c r="J35" s="421"/>
      <c r="K35" s="421"/>
      <c r="L35" s="421"/>
      <c r="M35" s="421"/>
      <c r="N35" s="421"/>
      <c r="O35" s="421"/>
      <c r="P35" s="421"/>
      <c r="Q35" s="357"/>
      <c r="R35" s="357"/>
      <c r="S35" s="350"/>
    </row>
    <row r="36" spans="1:19" ht="20.100000000000001" customHeight="1" x14ac:dyDescent="0.15">
      <c r="A36" s="1729" t="s">
        <v>591</v>
      </c>
      <c r="B36" s="1712"/>
      <c r="C36" s="1712"/>
      <c r="D36" s="1713"/>
      <c r="E36" s="1670" t="s">
        <v>637</v>
      </c>
      <c r="F36" s="1671"/>
      <c r="G36" s="1671"/>
      <c r="H36" s="1671"/>
      <c r="I36" s="1671"/>
      <c r="J36" s="1672"/>
      <c r="K36" s="1670" t="s">
        <v>638</v>
      </c>
      <c r="L36" s="1671"/>
      <c r="M36" s="1671"/>
      <c r="N36" s="1671"/>
      <c r="O36" s="1671"/>
      <c r="P36" s="1672"/>
      <c r="Q36" s="350"/>
      <c r="R36" s="350"/>
      <c r="S36" s="350"/>
    </row>
    <row r="37" spans="1:19" ht="12" customHeight="1" thickBot="1" x14ac:dyDescent="0.2">
      <c r="A37" s="1714"/>
      <c r="B37" s="1715"/>
      <c r="C37" s="1715"/>
      <c r="D37" s="1716"/>
      <c r="E37" s="1673"/>
      <c r="F37" s="1674"/>
      <c r="G37" s="1674"/>
      <c r="H37" s="1674"/>
      <c r="I37" s="1674"/>
      <c r="J37" s="1675"/>
      <c r="K37" s="1673"/>
      <c r="L37" s="1674"/>
      <c r="M37" s="1674"/>
      <c r="N37" s="1674"/>
      <c r="O37" s="1674"/>
      <c r="P37" s="1675"/>
      <c r="Q37" s="364"/>
      <c r="R37" s="364"/>
      <c r="S37" s="356"/>
    </row>
    <row r="38" spans="1:19" ht="20.100000000000001" customHeight="1" x14ac:dyDescent="0.25">
      <c r="A38" s="1714"/>
      <c r="B38" s="1715"/>
      <c r="C38" s="1715"/>
      <c r="D38" s="1716"/>
      <c r="E38" s="1665" t="s">
        <v>592</v>
      </c>
      <c r="F38" s="1666"/>
      <c r="G38" s="1666"/>
      <c r="H38" s="1666" t="s">
        <v>593</v>
      </c>
      <c r="I38" s="1666"/>
      <c r="J38" s="1667"/>
      <c r="K38" s="1666" t="s">
        <v>594</v>
      </c>
      <c r="L38" s="1666"/>
      <c r="M38" s="1666"/>
      <c r="N38" s="1666" t="s">
        <v>595</v>
      </c>
      <c r="O38" s="1666"/>
      <c r="P38" s="1667"/>
      <c r="Q38" s="365"/>
      <c r="R38" s="365"/>
    </row>
    <row r="39" spans="1:19" ht="20.100000000000001" customHeight="1" thickBot="1" x14ac:dyDescent="0.25">
      <c r="A39" s="1717"/>
      <c r="B39" s="1718"/>
      <c r="C39" s="1718"/>
      <c r="D39" s="1719"/>
      <c r="E39" s="1668" t="s">
        <v>596</v>
      </c>
      <c r="F39" s="1669"/>
      <c r="G39" s="1669"/>
      <c r="H39" s="1669" t="s">
        <v>597</v>
      </c>
      <c r="I39" s="1669"/>
      <c r="J39" s="1728"/>
      <c r="K39" s="1743" t="s">
        <v>640</v>
      </c>
      <c r="L39" s="1744"/>
      <c r="M39" s="1744"/>
      <c r="N39" s="1744"/>
      <c r="O39" s="1744"/>
      <c r="P39" s="447" t="s">
        <v>639</v>
      </c>
      <c r="Q39" s="367"/>
      <c r="R39" s="367"/>
    </row>
    <row r="40" spans="1:19" ht="21" customHeight="1" x14ac:dyDescent="0.15">
      <c r="A40" s="1729" t="s">
        <v>598</v>
      </c>
      <c r="B40" s="1712"/>
      <c r="C40" s="1712"/>
      <c r="D40" s="1713"/>
      <c r="E40" s="368"/>
      <c r="F40" s="1730" t="s">
        <v>600</v>
      </c>
      <c r="G40" s="1730"/>
      <c r="H40" s="1730"/>
      <c r="I40" s="1730"/>
      <c r="J40" s="1731"/>
      <c r="K40" s="368"/>
      <c r="L40" s="1730" t="s">
        <v>600</v>
      </c>
      <c r="M40" s="1730"/>
      <c r="N40" s="1730"/>
      <c r="O40" s="1730"/>
      <c r="P40" s="1731"/>
      <c r="Q40" s="369"/>
      <c r="R40" s="369"/>
      <c r="S40" s="367"/>
    </row>
    <row r="41" spans="1:19" ht="21" customHeight="1" x14ac:dyDescent="0.15">
      <c r="A41" s="1714"/>
      <c r="B41" s="1715"/>
      <c r="C41" s="1715"/>
      <c r="D41" s="1716"/>
      <c r="E41" s="370"/>
      <c r="F41" s="1732" t="s">
        <v>601</v>
      </c>
      <c r="G41" s="1732"/>
      <c r="H41" s="1732"/>
      <c r="I41" s="1732"/>
      <c r="J41" s="1733"/>
      <c r="K41" s="371"/>
      <c r="L41" s="1734" t="s">
        <v>599</v>
      </c>
      <c r="M41" s="1734"/>
      <c r="N41" s="1734"/>
      <c r="O41" s="1734"/>
      <c r="P41" s="1735"/>
    </row>
    <row r="42" spans="1:19" ht="21" customHeight="1" x14ac:dyDescent="0.15">
      <c r="A42" s="1714"/>
      <c r="B42" s="1715"/>
      <c r="C42" s="1715"/>
      <c r="D42" s="1716"/>
      <c r="E42" s="370"/>
      <c r="F42" s="1732" t="s">
        <v>603</v>
      </c>
      <c r="G42" s="1732"/>
      <c r="H42" s="1732"/>
      <c r="I42" s="1732"/>
      <c r="J42" s="1732"/>
      <c r="K42" s="1736" t="s">
        <v>602</v>
      </c>
      <c r="L42" s="1737"/>
      <c r="M42" s="1737"/>
      <c r="N42" s="1737"/>
      <c r="O42" s="1737"/>
      <c r="P42" s="1738"/>
    </row>
    <row r="43" spans="1:19" ht="21" customHeight="1" thickBot="1" x14ac:dyDescent="0.2">
      <c r="A43" s="1717"/>
      <c r="B43" s="1718"/>
      <c r="C43" s="1718"/>
      <c r="D43" s="1719"/>
      <c r="E43" s="372"/>
      <c r="F43" s="1742" t="s">
        <v>599</v>
      </c>
      <c r="G43" s="1742"/>
      <c r="H43" s="1742"/>
      <c r="I43" s="1742"/>
      <c r="J43" s="1742"/>
      <c r="K43" s="1739"/>
      <c r="L43" s="1740"/>
      <c r="M43" s="1740"/>
      <c r="N43" s="1740"/>
      <c r="O43" s="1740"/>
      <c r="P43" s="1741"/>
      <c r="Q43" s="350"/>
      <c r="R43" s="350"/>
    </row>
    <row r="44" spans="1:19" ht="21" customHeight="1" x14ac:dyDescent="0.15">
      <c r="A44" s="1711" t="s">
        <v>604</v>
      </c>
      <c r="B44" s="1712"/>
      <c r="C44" s="1712"/>
      <c r="D44" s="1713"/>
      <c r="E44" s="373"/>
      <c r="F44" s="1720" t="s">
        <v>605</v>
      </c>
      <c r="G44" s="1720"/>
      <c r="H44" s="1720"/>
      <c r="I44" s="1720"/>
      <c r="J44" s="1720"/>
      <c r="K44" s="373"/>
      <c r="L44" s="1720" t="s">
        <v>605</v>
      </c>
      <c r="M44" s="1720"/>
      <c r="N44" s="1720"/>
      <c r="O44" s="1720"/>
      <c r="P44" s="1721"/>
      <c r="Q44" s="350"/>
      <c r="R44" s="350"/>
    </row>
    <row r="45" spans="1:19" ht="21" customHeight="1" x14ac:dyDescent="0.15">
      <c r="A45" s="1714"/>
      <c r="B45" s="1715"/>
      <c r="C45" s="1715"/>
      <c r="D45" s="1716"/>
      <c r="E45" s="374"/>
      <c r="F45" s="1722" t="str">
        <f>IF(O6=1,"退所時","退所日の朝９：００")</f>
        <v>退所日の朝９：００</v>
      </c>
      <c r="G45" s="1722"/>
      <c r="H45" s="1722"/>
      <c r="I45" s="1722"/>
      <c r="J45" s="1722"/>
      <c r="K45" s="374"/>
      <c r="L45" s="1722" t="str">
        <f>IF(O6=1,"退所時","退所日の朝９：００")</f>
        <v>退所日の朝９：００</v>
      </c>
      <c r="M45" s="1722"/>
      <c r="N45" s="1722"/>
      <c r="O45" s="1722"/>
      <c r="P45" s="1723"/>
      <c r="Q45" s="350"/>
      <c r="R45" s="350"/>
    </row>
    <row r="46" spans="1:19" ht="21" customHeight="1" x14ac:dyDescent="0.15">
      <c r="A46" s="1714"/>
      <c r="B46" s="1715"/>
      <c r="C46" s="1715"/>
      <c r="D46" s="1716"/>
      <c r="E46" s="375" t="s">
        <v>606</v>
      </c>
      <c r="F46" s="1724" t="s">
        <v>607</v>
      </c>
      <c r="G46" s="1724"/>
      <c r="H46" s="1724"/>
      <c r="I46" s="1724"/>
      <c r="J46" s="1724"/>
      <c r="K46" s="1724"/>
      <c r="L46" s="1724"/>
      <c r="M46" s="1724"/>
      <c r="N46" s="1724"/>
      <c r="O46" s="1724"/>
      <c r="P46" s="1725"/>
      <c r="Q46" s="350"/>
      <c r="R46" s="350"/>
    </row>
    <row r="47" spans="1:19" ht="21" customHeight="1" thickBot="1" x14ac:dyDescent="0.2">
      <c r="A47" s="1717"/>
      <c r="B47" s="1718"/>
      <c r="C47" s="1718"/>
      <c r="D47" s="1719"/>
      <c r="E47" s="376" t="s">
        <v>606</v>
      </c>
      <c r="F47" s="1726" t="s">
        <v>608</v>
      </c>
      <c r="G47" s="1726"/>
      <c r="H47" s="1726"/>
      <c r="I47" s="1726"/>
      <c r="J47" s="1726"/>
      <c r="K47" s="1726"/>
      <c r="L47" s="1726"/>
      <c r="M47" s="1726"/>
      <c r="N47" s="1726"/>
      <c r="O47" s="1726"/>
      <c r="P47" s="1727"/>
      <c r="Q47" s="350"/>
      <c r="R47" s="350"/>
    </row>
    <row r="48" spans="1:19" ht="21" customHeight="1" x14ac:dyDescent="0.2">
      <c r="A48" s="1670" t="s">
        <v>634</v>
      </c>
      <c r="B48" s="1747"/>
      <c r="C48" s="1747"/>
      <c r="D48" s="1748"/>
      <c r="E48" s="426" t="s">
        <v>559</v>
      </c>
      <c r="F48" s="1755"/>
      <c r="G48" s="1755"/>
      <c r="H48" s="1755"/>
      <c r="I48" s="1755"/>
      <c r="J48" s="431" t="s">
        <v>560</v>
      </c>
      <c r="K48" s="426" t="s">
        <v>559</v>
      </c>
      <c r="L48" s="1755"/>
      <c r="M48" s="1755"/>
      <c r="N48" s="1755"/>
      <c r="O48" s="1755"/>
      <c r="P48" s="431" t="s">
        <v>560</v>
      </c>
      <c r="Q48" s="350"/>
      <c r="R48" s="350"/>
    </row>
    <row r="49" spans="1:19" ht="21" customHeight="1" x14ac:dyDescent="0.2">
      <c r="A49" s="1749"/>
      <c r="B49" s="1750"/>
      <c r="C49" s="1750"/>
      <c r="D49" s="1751"/>
      <c r="E49" s="427" t="s">
        <v>561</v>
      </c>
      <c r="F49" s="1756"/>
      <c r="G49" s="1756"/>
      <c r="H49" s="1756"/>
      <c r="I49" s="1756"/>
      <c r="J49" s="432" t="s">
        <v>560</v>
      </c>
      <c r="K49" s="427" t="s">
        <v>561</v>
      </c>
      <c r="L49" s="1756"/>
      <c r="M49" s="1756"/>
      <c r="N49" s="1756"/>
      <c r="O49" s="1756"/>
      <c r="P49" s="432" t="s">
        <v>560</v>
      </c>
      <c r="Q49" s="350"/>
      <c r="R49" s="350"/>
    </row>
    <row r="50" spans="1:19" ht="21" customHeight="1" x14ac:dyDescent="0.2">
      <c r="A50" s="1749"/>
      <c r="B50" s="1750"/>
      <c r="C50" s="1750"/>
      <c r="D50" s="1751"/>
      <c r="E50" s="428" t="s">
        <v>562</v>
      </c>
      <c r="F50" s="1756"/>
      <c r="G50" s="1756"/>
      <c r="H50" s="1756"/>
      <c r="I50" s="1756"/>
      <c r="J50" s="433" t="s">
        <v>560</v>
      </c>
      <c r="K50" s="428" t="s">
        <v>562</v>
      </c>
      <c r="L50" s="1756"/>
      <c r="M50" s="1756"/>
      <c r="N50" s="1756"/>
      <c r="O50" s="1756"/>
      <c r="P50" s="433" t="s">
        <v>560</v>
      </c>
      <c r="Q50" s="350"/>
      <c r="R50" s="350"/>
    </row>
    <row r="51" spans="1:19" ht="21" customHeight="1" x14ac:dyDescent="0.2">
      <c r="A51" s="1749"/>
      <c r="B51" s="1750"/>
      <c r="C51" s="1750"/>
      <c r="D51" s="1751"/>
      <c r="E51" s="427" t="s">
        <v>563</v>
      </c>
      <c r="F51" s="1757"/>
      <c r="G51" s="1757"/>
      <c r="H51" s="1757"/>
      <c r="I51" s="1757"/>
      <c r="J51" s="432" t="s">
        <v>560</v>
      </c>
      <c r="K51" s="427" t="s">
        <v>563</v>
      </c>
      <c r="L51" s="1757"/>
      <c r="M51" s="1757"/>
      <c r="N51" s="1757"/>
      <c r="O51" s="1757"/>
      <c r="P51" s="432" t="s">
        <v>560</v>
      </c>
      <c r="Q51" s="350"/>
      <c r="R51" s="350"/>
    </row>
    <row r="52" spans="1:19" ht="21" customHeight="1" thickBot="1" x14ac:dyDescent="0.25">
      <c r="A52" s="1752"/>
      <c r="B52" s="1753"/>
      <c r="C52" s="1753"/>
      <c r="D52" s="1754"/>
      <c r="E52" s="429" t="s">
        <v>609</v>
      </c>
      <c r="F52" s="1758"/>
      <c r="G52" s="1758"/>
      <c r="H52" s="1758"/>
      <c r="I52" s="1758"/>
      <c r="J52" s="434" t="s">
        <v>560</v>
      </c>
      <c r="K52" s="429" t="s">
        <v>609</v>
      </c>
      <c r="L52" s="1758"/>
      <c r="M52" s="1758"/>
      <c r="N52" s="1758"/>
      <c r="O52" s="1758"/>
      <c r="P52" s="434" t="s">
        <v>560</v>
      </c>
      <c r="Q52" s="350"/>
      <c r="R52" s="350"/>
    </row>
    <row r="53" spans="1:19" ht="21" customHeight="1" x14ac:dyDescent="0.15">
      <c r="A53" s="1789" t="s">
        <v>635</v>
      </c>
      <c r="B53" s="1790"/>
      <c r="C53" s="1790"/>
      <c r="D53" s="1791"/>
      <c r="E53" s="430" t="s">
        <v>559</v>
      </c>
      <c r="F53" s="1798"/>
      <c r="G53" s="1798"/>
      <c r="H53" s="1798"/>
      <c r="I53" s="1798"/>
      <c r="J53" s="1799"/>
      <c r="K53" s="430" t="s">
        <v>559</v>
      </c>
      <c r="L53" s="1798"/>
      <c r="M53" s="1798"/>
      <c r="N53" s="1798"/>
      <c r="O53" s="1798"/>
      <c r="P53" s="1799"/>
      <c r="Q53" s="350"/>
      <c r="R53" s="350"/>
    </row>
    <row r="54" spans="1:19" ht="21" customHeight="1" x14ac:dyDescent="0.15">
      <c r="A54" s="1792"/>
      <c r="B54" s="1793"/>
      <c r="C54" s="1793"/>
      <c r="D54" s="1794"/>
      <c r="E54" s="427" t="s">
        <v>561</v>
      </c>
      <c r="F54" s="1745"/>
      <c r="G54" s="1745"/>
      <c r="H54" s="1745"/>
      <c r="I54" s="1745"/>
      <c r="J54" s="1746"/>
      <c r="K54" s="427" t="s">
        <v>561</v>
      </c>
      <c r="L54" s="1745"/>
      <c r="M54" s="1745"/>
      <c r="N54" s="1745"/>
      <c r="O54" s="1745"/>
      <c r="P54" s="1746"/>
      <c r="Q54" s="350"/>
      <c r="R54" s="350"/>
    </row>
    <row r="55" spans="1:19" ht="21" customHeight="1" x14ac:dyDescent="0.15">
      <c r="A55" s="1792"/>
      <c r="B55" s="1793"/>
      <c r="C55" s="1793"/>
      <c r="D55" s="1794"/>
      <c r="E55" s="427" t="s">
        <v>562</v>
      </c>
      <c r="F55" s="1745"/>
      <c r="G55" s="1745"/>
      <c r="H55" s="1745"/>
      <c r="I55" s="1745"/>
      <c r="J55" s="1746"/>
      <c r="K55" s="427" t="s">
        <v>562</v>
      </c>
      <c r="L55" s="1745"/>
      <c r="M55" s="1745"/>
      <c r="N55" s="1745"/>
      <c r="O55" s="1745"/>
      <c r="P55" s="1746"/>
      <c r="Q55" s="350"/>
      <c r="R55" s="350"/>
    </row>
    <row r="56" spans="1:19" ht="21" customHeight="1" x14ac:dyDescent="0.15">
      <c r="A56" s="1792"/>
      <c r="B56" s="1793"/>
      <c r="C56" s="1793"/>
      <c r="D56" s="1794"/>
      <c r="E56" s="427" t="s">
        <v>563</v>
      </c>
      <c r="F56" s="1745"/>
      <c r="G56" s="1745"/>
      <c r="H56" s="1745"/>
      <c r="I56" s="1745"/>
      <c r="J56" s="1746"/>
      <c r="K56" s="427" t="s">
        <v>563</v>
      </c>
      <c r="L56" s="1745"/>
      <c r="M56" s="1745"/>
      <c r="N56" s="1745"/>
      <c r="O56" s="1745"/>
      <c r="P56" s="1746"/>
      <c r="Q56" s="350"/>
      <c r="R56" s="350"/>
      <c r="S56" s="357"/>
    </row>
    <row r="57" spans="1:19" ht="21" customHeight="1" thickBot="1" x14ac:dyDescent="0.2">
      <c r="A57" s="1795"/>
      <c r="B57" s="1796"/>
      <c r="C57" s="1796"/>
      <c r="D57" s="1797"/>
      <c r="E57" s="429" t="s">
        <v>609</v>
      </c>
      <c r="F57" s="1762"/>
      <c r="G57" s="1762"/>
      <c r="H57" s="1762"/>
      <c r="I57" s="1762"/>
      <c r="J57" s="1763"/>
      <c r="K57" s="429" t="s">
        <v>609</v>
      </c>
      <c r="L57" s="1762"/>
      <c r="M57" s="1762"/>
      <c r="N57" s="1762"/>
      <c r="O57" s="1762"/>
      <c r="P57" s="1763"/>
    </row>
    <row r="58" spans="1:19" ht="21" customHeight="1" x14ac:dyDescent="0.15">
      <c r="A58" s="1764" t="s">
        <v>636</v>
      </c>
      <c r="B58" s="1765"/>
      <c r="C58" s="1765"/>
      <c r="D58" s="1766"/>
      <c r="E58" s="1773"/>
      <c r="F58" s="1774"/>
      <c r="G58" s="1774"/>
      <c r="H58" s="1774"/>
      <c r="I58" s="1774"/>
      <c r="J58" s="1775"/>
      <c r="K58" s="1800" t="s">
        <v>626</v>
      </c>
      <c r="L58" s="1801"/>
      <c r="M58" s="456" t="s">
        <v>629</v>
      </c>
      <c r="N58" s="1818"/>
      <c r="O58" s="1818"/>
      <c r="P58" s="1819"/>
    </row>
    <row r="59" spans="1:19" ht="21" customHeight="1" x14ac:dyDescent="0.15">
      <c r="A59" s="1767"/>
      <c r="B59" s="1768"/>
      <c r="C59" s="1768"/>
      <c r="D59" s="1769"/>
      <c r="E59" s="1776"/>
      <c r="F59" s="1777"/>
      <c r="G59" s="1777"/>
      <c r="H59" s="1777"/>
      <c r="I59" s="1777"/>
      <c r="J59" s="1778"/>
      <c r="K59" s="1802"/>
      <c r="L59" s="1803"/>
      <c r="M59" s="1806"/>
      <c r="N59" s="1806"/>
      <c r="O59" s="1806"/>
      <c r="P59" s="1807"/>
    </row>
    <row r="60" spans="1:19" ht="21" customHeight="1" x14ac:dyDescent="0.15">
      <c r="A60" s="1767"/>
      <c r="B60" s="1768"/>
      <c r="C60" s="1768"/>
      <c r="D60" s="1769"/>
      <c r="E60" s="1776"/>
      <c r="F60" s="1777"/>
      <c r="G60" s="1777"/>
      <c r="H60" s="1777"/>
      <c r="I60" s="1777"/>
      <c r="J60" s="1778"/>
      <c r="K60" s="1802" t="s">
        <v>627</v>
      </c>
      <c r="L60" s="1803"/>
      <c r="M60" s="1808"/>
      <c r="N60" s="1808"/>
      <c r="O60" s="1808"/>
      <c r="P60" s="1809"/>
    </row>
    <row r="61" spans="1:19" ht="21" customHeight="1" x14ac:dyDescent="0.15">
      <c r="A61" s="1767"/>
      <c r="B61" s="1768"/>
      <c r="C61" s="1768"/>
      <c r="D61" s="1769"/>
      <c r="E61" s="1776"/>
      <c r="F61" s="1777"/>
      <c r="G61" s="1777"/>
      <c r="H61" s="1777"/>
      <c r="I61" s="1777"/>
      <c r="J61" s="1778"/>
      <c r="K61" s="1804" t="s">
        <v>644</v>
      </c>
      <c r="L61" s="1805"/>
      <c r="M61" s="457" t="s">
        <v>630</v>
      </c>
      <c r="N61" s="1810"/>
      <c r="O61" s="1810"/>
      <c r="P61" s="1811"/>
    </row>
    <row r="62" spans="1:19" ht="21" customHeight="1" x14ac:dyDescent="0.15">
      <c r="A62" s="1767"/>
      <c r="B62" s="1768"/>
      <c r="C62" s="1768"/>
      <c r="D62" s="1769"/>
      <c r="E62" s="1776"/>
      <c r="F62" s="1777"/>
      <c r="G62" s="1777"/>
      <c r="H62" s="1777"/>
      <c r="I62" s="1777"/>
      <c r="J62" s="1778"/>
      <c r="K62" s="1804"/>
      <c r="L62" s="1805"/>
      <c r="M62" s="457" t="s">
        <v>631</v>
      </c>
      <c r="N62" s="1810"/>
      <c r="O62" s="1810"/>
      <c r="P62" s="1811"/>
    </row>
    <row r="63" spans="1:19" ht="21" customHeight="1" x14ac:dyDescent="0.15">
      <c r="A63" s="1767"/>
      <c r="B63" s="1768"/>
      <c r="C63" s="1768"/>
      <c r="D63" s="1769"/>
      <c r="E63" s="1776"/>
      <c r="F63" s="1777"/>
      <c r="G63" s="1777"/>
      <c r="H63" s="1777"/>
      <c r="I63" s="1777"/>
      <c r="J63" s="1778"/>
      <c r="K63" s="1814" t="s">
        <v>628</v>
      </c>
      <c r="L63" s="1815"/>
      <c r="M63" s="454"/>
      <c r="N63" s="458" t="s">
        <v>632</v>
      </c>
      <c r="O63" s="455"/>
      <c r="P63" s="459" t="s">
        <v>633</v>
      </c>
    </row>
    <row r="64" spans="1:19" ht="12" customHeight="1" thickBot="1" x14ac:dyDescent="0.2">
      <c r="A64" s="1770"/>
      <c r="B64" s="1771"/>
      <c r="C64" s="1771"/>
      <c r="D64" s="1772"/>
      <c r="E64" s="1779"/>
      <c r="F64" s="1780"/>
      <c r="G64" s="1780"/>
      <c r="H64" s="1780"/>
      <c r="I64" s="1780"/>
      <c r="J64" s="1781"/>
      <c r="K64" s="1816"/>
      <c r="L64" s="1817"/>
      <c r="M64" s="1812" t="s">
        <v>643</v>
      </c>
      <c r="N64" s="1812"/>
      <c r="O64" s="1812"/>
      <c r="P64" s="1813"/>
    </row>
    <row r="65" spans="1:19" ht="17.25" customHeight="1" x14ac:dyDescent="0.15">
      <c r="B65" s="350"/>
      <c r="C65" s="350"/>
      <c r="D65" s="350"/>
      <c r="E65" s="350"/>
      <c r="F65" s="350"/>
      <c r="G65" s="350"/>
      <c r="H65" s="350"/>
      <c r="I65" s="350"/>
      <c r="J65" s="350"/>
      <c r="K65" s="350"/>
      <c r="L65" s="350"/>
      <c r="M65" s="350"/>
      <c r="N65" s="350"/>
      <c r="O65" s="350"/>
      <c r="P65" s="350"/>
    </row>
    <row r="66" spans="1:19" ht="20.100000000000001" customHeight="1" x14ac:dyDescent="0.15">
      <c r="B66" s="350"/>
      <c r="C66" s="350"/>
      <c r="D66" s="350"/>
      <c r="E66" s="350"/>
      <c r="F66" s="350"/>
      <c r="G66" s="350"/>
      <c r="H66" s="350"/>
      <c r="I66" s="350"/>
      <c r="J66" s="350"/>
      <c r="K66" s="350"/>
      <c r="L66" s="350"/>
      <c r="M66" s="350"/>
      <c r="N66" s="350"/>
      <c r="O66" s="350"/>
      <c r="P66" s="350"/>
    </row>
    <row r="67" spans="1:19" ht="20.100000000000001" customHeight="1" x14ac:dyDescent="0.15">
      <c r="B67" s="350"/>
      <c r="C67" s="350"/>
      <c r="D67" s="350"/>
      <c r="E67" s="350"/>
      <c r="F67" s="350"/>
      <c r="G67" s="350"/>
      <c r="H67" s="350"/>
      <c r="I67" s="350"/>
      <c r="J67" s="350"/>
      <c r="K67" s="350"/>
      <c r="L67" s="350"/>
      <c r="M67" s="350"/>
      <c r="N67" s="350"/>
      <c r="O67" s="350"/>
      <c r="P67" s="350"/>
    </row>
    <row r="68" spans="1:19" ht="20.100000000000001" customHeight="1" x14ac:dyDescent="0.15">
      <c r="B68" s="350"/>
      <c r="C68" s="350"/>
      <c r="D68" s="350"/>
      <c r="E68" s="350"/>
      <c r="F68" s="350"/>
      <c r="G68" s="350"/>
      <c r="H68" s="350"/>
      <c r="I68" s="350"/>
      <c r="J68" s="350"/>
      <c r="K68" s="350"/>
      <c r="L68" s="350"/>
      <c r="M68" s="350"/>
      <c r="N68" s="350"/>
      <c r="O68" s="350"/>
      <c r="P68" s="350"/>
    </row>
    <row r="69" spans="1:19" ht="20.100000000000001" customHeight="1" x14ac:dyDescent="0.15">
      <c r="B69" s="350"/>
      <c r="C69" s="350"/>
      <c r="D69" s="350"/>
    </row>
    <row r="70" spans="1:19" ht="20.100000000000001" customHeight="1" x14ac:dyDescent="0.15">
      <c r="B70" s="350"/>
      <c r="C70" s="350"/>
      <c r="D70" s="350"/>
    </row>
    <row r="71" spans="1:19" ht="20.100000000000001" customHeight="1" x14ac:dyDescent="0.15">
      <c r="A71" s="356"/>
      <c r="B71" s="350"/>
      <c r="C71" s="350"/>
      <c r="D71" s="350"/>
    </row>
    <row r="74" spans="1:19" ht="15" customHeight="1" x14ac:dyDescent="0.2">
      <c r="A74" s="1782" t="s">
        <v>564</v>
      </c>
      <c r="B74" s="1783"/>
      <c r="C74" s="1783"/>
      <c r="D74" s="1783"/>
      <c r="E74" s="1783"/>
      <c r="F74" s="1783"/>
      <c r="G74" s="1783"/>
      <c r="H74" s="1783"/>
      <c r="I74" s="1783"/>
      <c r="J74" s="1783"/>
      <c r="K74" s="1783"/>
      <c r="L74" s="1783"/>
      <c r="M74" s="1783"/>
      <c r="N74" s="1783"/>
      <c r="O74" s="1783"/>
      <c r="P74" s="1784"/>
    </row>
    <row r="75" spans="1:19" s="378" customFormat="1" ht="15" customHeight="1" x14ac:dyDescent="0.15">
      <c r="A75" s="1785" t="s">
        <v>565</v>
      </c>
      <c r="B75" s="1785"/>
      <c r="C75" s="1785"/>
      <c r="D75" s="1785"/>
      <c r="E75" s="1785"/>
      <c r="F75" s="1785"/>
      <c r="G75" s="1785"/>
      <c r="H75" s="1785"/>
      <c r="I75" s="1785"/>
      <c r="J75" s="1785"/>
      <c r="K75" s="1785"/>
      <c r="L75" s="1786" t="s">
        <v>566</v>
      </c>
      <c r="M75" s="1786"/>
      <c r="N75" s="1786" t="s">
        <v>567</v>
      </c>
      <c r="O75" s="1786"/>
      <c r="P75" s="1787" t="s">
        <v>568</v>
      </c>
      <c r="Q75" s="377"/>
      <c r="R75" s="377"/>
      <c r="S75" s="377"/>
    </row>
    <row r="76" spans="1:19" s="378" customFormat="1" ht="15" customHeight="1" x14ac:dyDescent="0.15">
      <c r="A76" s="1788" t="s">
        <v>569</v>
      </c>
      <c r="B76" s="1788"/>
      <c r="C76" s="1788"/>
      <c r="D76" s="1788"/>
      <c r="E76" s="1820" t="s">
        <v>570</v>
      </c>
      <c r="F76" s="1820"/>
      <c r="G76" s="1820"/>
      <c r="H76" s="1820"/>
      <c r="I76" s="1788" t="s">
        <v>571</v>
      </c>
      <c r="J76" s="1788"/>
      <c r="K76" s="1788"/>
      <c r="L76" s="463" t="s">
        <v>572</v>
      </c>
      <c r="M76" s="463" t="s">
        <v>573</v>
      </c>
      <c r="N76" s="1788" t="s">
        <v>610</v>
      </c>
      <c r="O76" s="1788"/>
      <c r="P76" s="1787"/>
      <c r="Q76" s="377"/>
      <c r="R76" s="377"/>
      <c r="S76" s="377"/>
    </row>
    <row r="77" spans="1:19" s="378" customFormat="1" ht="15" customHeight="1" x14ac:dyDescent="0.15">
      <c r="A77" s="1759" t="s">
        <v>574</v>
      </c>
      <c r="B77" s="1759"/>
      <c r="C77" s="1759"/>
      <c r="D77" s="1759"/>
      <c r="E77" s="1821"/>
      <c r="F77" s="1821"/>
      <c r="G77" s="1821"/>
      <c r="H77" s="1821"/>
      <c r="I77" s="1760"/>
      <c r="J77" s="1760"/>
      <c r="K77" s="1760"/>
      <c r="L77" s="461"/>
      <c r="M77" s="462"/>
      <c r="N77" s="1761" t="s">
        <v>611</v>
      </c>
      <c r="O77" s="1761"/>
      <c r="P77" s="1787"/>
      <c r="Q77" s="377"/>
      <c r="R77" s="377"/>
      <c r="S77" s="377"/>
    </row>
    <row r="78" spans="1:19" ht="24.75" customHeight="1" x14ac:dyDescent="0.15">
      <c r="A78" s="350"/>
      <c r="B78" s="350"/>
      <c r="C78" s="350"/>
      <c r="D78" s="350"/>
      <c r="E78" s="350"/>
      <c r="F78" s="350"/>
      <c r="G78" s="350"/>
      <c r="H78" s="350"/>
      <c r="I78" s="350"/>
      <c r="J78" s="350"/>
      <c r="K78" s="350"/>
    </row>
    <row r="79" spans="1:19" ht="24.75" customHeight="1" x14ac:dyDescent="0.15">
      <c r="A79" s="350"/>
      <c r="B79" s="350"/>
      <c r="C79" s="350"/>
      <c r="D79" s="350"/>
      <c r="E79" s="350"/>
      <c r="F79" s="350"/>
      <c r="G79" s="350"/>
      <c r="H79" s="350"/>
      <c r="I79" s="350"/>
      <c r="J79" s="350"/>
      <c r="K79" s="350"/>
    </row>
  </sheetData>
  <mergeCells count="122">
    <mergeCell ref="M60:P60"/>
    <mergeCell ref="N61:P61"/>
    <mergeCell ref="N62:P62"/>
    <mergeCell ref="M64:P64"/>
    <mergeCell ref="K63:L64"/>
    <mergeCell ref="N58:P58"/>
    <mergeCell ref="E76:H77"/>
    <mergeCell ref="I76:K76"/>
    <mergeCell ref="N76:O76"/>
    <mergeCell ref="A77:D77"/>
    <mergeCell ref="I77:K77"/>
    <mergeCell ref="N77:O77"/>
    <mergeCell ref="F57:J57"/>
    <mergeCell ref="L57:P57"/>
    <mergeCell ref="A58:D64"/>
    <mergeCell ref="E58:J64"/>
    <mergeCell ref="A74:P74"/>
    <mergeCell ref="A75:K75"/>
    <mergeCell ref="L75:M75"/>
    <mergeCell ref="N75:O75"/>
    <mergeCell ref="P75:P77"/>
    <mergeCell ref="A76:D76"/>
    <mergeCell ref="A53:D57"/>
    <mergeCell ref="F53:J53"/>
    <mergeCell ref="L53:P53"/>
    <mergeCell ref="F54:J54"/>
    <mergeCell ref="K58:L59"/>
    <mergeCell ref="K60:L60"/>
    <mergeCell ref="K61:L62"/>
    <mergeCell ref="M59:P59"/>
    <mergeCell ref="L54:P54"/>
    <mergeCell ref="F55:J55"/>
    <mergeCell ref="L55:P55"/>
    <mergeCell ref="F56:J56"/>
    <mergeCell ref="L56:P56"/>
    <mergeCell ref="A48:D52"/>
    <mergeCell ref="F48:I48"/>
    <mergeCell ref="L48:O48"/>
    <mergeCell ref="F49:I49"/>
    <mergeCell ref="L49:O49"/>
    <mergeCell ref="F50:I50"/>
    <mergeCell ref="L50:O50"/>
    <mergeCell ref="F51:I51"/>
    <mergeCell ref="L51:O51"/>
    <mergeCell ref="F52:I52"/>
    <mergeCell ref="L52:O52"/>
    <mergeCell ref="A44:D47"/>
    <mergeCell ref="F44:J44"/>
    <mergeCell ref="L44:P44"/>
    <mergeCell ref="F45:J45"/>
    <mergeCell ref="L45:P45"/>
    <mergeCell ref="F46:P46"/>
    <mergeCell ref="F47:P47"/>
    <mergeCell ref="H39:J39"/>
    <mergeCell ref="A40:D43"/>
    <mergeCell ref="F40:J40"/>
    <mergeCell ref="L40:P40"/>
    <mergeCell ref="F41:J41"/>
    <mergeCell ref="L41:P41"/>
    <mergeCell ref="F42:J42"/>
    <mergeCell ref="K42:P43"/>
    <mergeCell ref="F43:J43"/>
    <mergeCell ref="A36:D39"/>
    <mergeCell ref="K39:O39"/>
    <mergeCell ref="A30:P34"/>
    <mergeCell ref="E38:G38"/>
    <mergeCell ref="H38:J38"/>
    <mergeCell ref="K38:M38"/>
    <mergeCell ref="N38:P38"/>
    <mergeCell ref="E39:G39"/>
    <mergeCell ref="E36:J37"/>
    <mergeCell ref="K36:P37"/>
    <mergeCell ref="U6:W8"/>
    <mergeCell ref="P6:P7"/>
    <mergeCell ref="D7:F7"/>
    <mergeCell ref="G7:H7"/>
    <mergeCell ref="J7:K7"/>
    <mergeCell ref="D23:E23"/>
    <mergeCell ref="F23:G23"/>
    <mergeCell ref="H23:O23"/>
    <mergeCell ref="A27:P27"/>
    <mergeCell ref="A19:B19"/>
    <mergeCell ref="A20:B20"/>
    <mergeCell ref="C20:C21"/>
    <mergeCell ref="A21:B21"/>
    <mergeCell ref="A22:C22"/>
    <mergeCell ref="A23:C23"/>
    <mergeCell ref="P10:P23"/>
    <mergeCell ref="A9:C9"/>
    <mergeCell ref="D9:P9"/>
    <mergeCell ref="A1:P3"/>
    <mergeCell ref="A4:C5"/>
    <mergeCell ref="D4:P5"/>
    <mergeCell ref="A6:C7"/>
    <mergeCell ref="G6:H6"/>
    <mergeCell ref="J6:K6"/>
    <mergeCell ref="M6:M7"/>
    <mergeCell ref="N6:N7"/>
    <mergeCell ref="O6:O7"/>
    <mergeCell ref="L10:O10"/>
    <mergeCell ref="D11:E11"/>
    <mergeCell ref="F11:G11"/>
    <mergeCell ref="H11:I11"/>
    <mergeCell ref="J11:K11"/>
    <mergeCell ref="L11:M11"/>
    <mergeCell ref="B28:E28"/>
    <mergeCell ref="G28:J28"/>
    <mergeCell ref="A10:C12"/>
    <mergeCell ref="D10:G10"/>
    <mergeCell ref="H10:K10"/>
    <mergeCell ref="N11:O11"/>
    <mergeCell ref="A13:C13"/>
    <mergeCell ref="A14:B14"/>
    <mergeCell ref="A15:B15"/>
    <mergeCell ref="C15:C18"/>
    <mergeCell ref="A16:B16"/>
    <mergeCell ref="A17:B17"/>
    <mergeCell ref="A18:B18"/>
    <mergeCell ref="L28:M29"/>
    <mergeCell ref="B29:D29"/>
    <mergeCell ref="F29:J29"/>
    <mergeCell ref="N28:N29"/>
  </mergeCells>
  <phoneticPr fontId="7"/>
  <conditionalFormatting sqref="E76 L76 M76:M77">
    <cfRule type="expression" dxfId="102" priority="4" stopIfTrue="1">
      <formula>#REF!=0</formula>
    </cfRule>
  </conditionalFormatting>
  <conditionalFormatting sqref="H10:O22">
    <cfRule type="expression" dxfId="101" priority="2">
      <formula>$O$6=1</formula>
    </cfRule>
  </conditionalFormatting>
  <conditionalFormatting sqref="P10:P23">
    <cfRule type="expression" dxfId="100" priority="1">
      <formula>$O$6=1</formula>
    </cfRule>
  </conditionalFormatting>
  <hyperlinks>
    <hyperlink ref="U6:V7" location="①【2ヵ月前】利用申込書!A1" display="利用申込書へ" xr:uid="{43A046A4-B363-4D4C-B06C-979812E00AD9}"/>
    <hyperlink ref="U6:W8" location="目次!A1" display="目次へ" xr:uid="{CED01F39-EEFC-4EA8-A94F-2FBC6D2D8760}"/>
  </hyperlinks>
  <printOptions horizontalCentered="1"/>
  <pageMargins left="0.39370078740157483" right="0.19685039370078741" top="0.39370078740157483" bottom="0.19685039370078741" header="0" footer="0"/>
  <pageSetup paperSize="9" fitToHeight="2" orientation="portrait" r:id="rId1"/>
  <rowBreaks count="1" manualBreakCount="1">
    <brk id="35"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3</xdr:col>
                    <xdr:colOff>57150</xdr:colOff>
                    <xdr:row>22</xdr:row>
                    <xdr:rowOff>9525</xdr:rowOff>
                  </from>
                  <to>
                    <xdr:col>3</xdr:col>
                    <xdr:colOff>371475</xdr:colOff>
                    <xdr:row>22</xdr:row>
                    <xdr:rowOff>371475</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5</xdr:col>
                    <xdr:colOff>66675</xdr:colOff>
                    <xdr:row>22</xdr:row>
                    <xdr:rowOff>0</xdr:rowOff>
                  </from>
                  <to>
                    <xdr:col>5</xdr:col>
                    <xdr:colOff>381000</xdr:colOff>
                    <xdr:row>22</xdr:row>
                    <xdr:rowOff>361950</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0</xdr:col>
                    <xdr:colOff>142875</xdr:colOff>
                    <xdr:row>26</xdr:row>
                    <xdr:rowOff>200025</xdr:rowOff>
                  </from>
                  <to>
                    <xdr:col>1</xdr:col>
                    <xdr:colOff>28575</xdr:colOff>
                    <xdr:row>28</xdr:row>
                    <xdr:rowOff>47625</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5</xdr:col>
                    <xdr:colOff>180975</xdr:colOff>
                    <xdr:row>26</xdr:row>
                    <xdr:rowOff>200025</xdr:rowOff>
                  </from>
                  <to>
                    <xdr:col>6</xdr:col>
                    <xdr:colOff>66675</xdr:colOff>
                    <xdr:row>28</xdr:row>
                    <xdr:rowOff>47625</xdr:rowOff>
                  </to>
                </anchor>
              </controlPr>
            </control>
          </mc:Choice>
        </mc:AlternateContent>
        <mc:AlternateContent xmlns:mc="http://schemas.openxmlformats.org/markup-compatibility/2006">
          <mc:Choice Requires="x14">
            <control shapeId="70661" r:id="rId8" name="Check Box 5">
              <controlPr defaultSize="0" autoFill="0" autoLine="0" autoPict="0">
                <anchor moveWithCells="1">
                  <from>
                    <xdr:col>4</xdr:col>
                    <xdr:colOff>114300</xdr:colOff>
                    <xdr:row>38</xdr:row>
                    <xdr:rowOff>180975</xdr:rowOff>
                  </from>
                  <to>
                    <xdr:col>5</xdr:col>
                    <xdr:colOff>0</xdr:colOff>
                    <xdr:row>40</xdr:row>
                    <xdr:rowOff>28575</xdr:rowOff>
                  </to>
                </anchor>
              </controlPr>
            </control>
          </mc:Choice>
        </mc:AlternateContent>
        <mc:AlternateContent xmlns:mc="http://schemas.openxmlformats.org/markup-compatibility/2006">
          <mc:Choice Requires="x14">
            <control shapeId="70662" r:id="rId9" name="Check Box 6">
              <controlPr defaultSize="0" autoFill="0" autoLine="0" autoPict="0">
                <anchor moveWithCells="1">
                  <from>
                    <xdr:col>4</xdr:col>
                    <xdr:colOff>114300</xdr:colOff>
                    <xdr:row>39</xdr:row>
                    <xdr:rowOff>200025</xdr:rowOff>
                  </from>
                  <to>
                    <xdr:col>5</xdr:col>
                    <xdr:colOff>0</xdr:colOff>
                    <xdr:row>41</xdr:row>
                    <xdr:rowOff>28575</xdr:rowOff>
                  </to>
                </anchor>
              </controlPr>
            </control>
          </mc:Choice>
        </mc:AlternateContent>
        <mc:AlternateContent xmlns:mc="http://schemas.openxmlformats.org/markup-compatibility/2006">
          <mc:Choice Requires="x14">
            <control shapeId="70663" r:id="rId10" name="Check Box 7">
              <controlPr defaultSize="0" autoFill="0" autoLine="0" autoPict="0">
                <anchor moveWithCells="1">
                  <from>
                    <xdr:col>4</xdr:col>
                    <xdr:colOff>114300</xdr:colOff>
                    <xdr:row>40</xdr:row>
                    <xdr:rowOff>180975</xdr:rowOff>
                  </from>
                  <to>
                    <xdr:col>5</xdr:col>
                    <xdr:colOff>0</xdr:colOff>
                    <xdr:row>42</xdr:row>
                    <xdr:rowOff>9525</xdr:rowOff>
                  </to>
                </anchor>
              </controlPr>
            </control>
          </mc:Choice>
        </mc:AlternateContent>
        <mc:AlternateContent xmlns:mc="http://schemas.openxmlformats.org/markup-compatibility/2006">
          <mc:Choice Requires="x14">
            <control shapeId="70664" r:id="rId11" name="Check Box 8">
              <controlPr defaultSize="0" autoFill="0" autoLine="0" autoPict="0">
                <anchor moveWithCells="1">
                  <from>
                    <xdr:col>4</xdr:col>
                    <xdr:colOff>114300</xdr:colOff>
                    <xdr:row>41</xdr:row>
                    <xdr:rowOff>209550</xdr:rowOff>
                  </from>
                  <to>
                    <xdr:col>5</xdr:col>
                    <xdr:colOff>0</xdr:colOff>
                    <xdr:row>43</xdr:row>
                    <xdr:rowOff>38100</xdr:rowOff>
                  </to>
                </anchor>
              </controlPr>
            </control>
          </mc:Choice>
        </mc:AlternateContent>
        <mc:AlternateContent xmlns:mc="http://schemas.openxmlformats.org/markup-compatibility/2006">
          <mc:Choice Requires="x14">
            <control shapeId="70665" r:id="rId12" name="Check Box 9">
              <controlPr defaultSize="0" autoFill="0" autoLine="0" autoPict="0">
                <anchor moveWithCells="1">
                  <from>
                    <xdr:col>4</xdr:col>
                    <xdr:colOff>114300</xdr:colOff>
                    <xdr:row>42</xdr:row>
                    <xdr:rowOff>209550</xdr:rowOff>
                  </from>
                  <to>
                    <xdr:col>5</xdr:col>
                    <xdr:colOff>0</xdr:colOff>
                    <xdr:row>44</xdr:row>
                    <xdr:rowOff>38100</xdr:rowOff>
                  </to>
                </anchor>
              </controlPr>
            </control>
          </mc:Choice>
        </mc:AlternateContent>
        <mc:AlternateContent xmlns:mc="http://schemas.openxmlformats.org/markup-compatibility/2006">
          <mc:Choice Requires="x14">
            <control shapeId="70666" r:id="rId13" name="Check Box 10">
              <controlPr defaultSize="0" autoFill="0" autoLine="0" autoPict="0">
                <anchor moveWithCells="1">
                  <from>
                    <xdr:col>4</xdr:col>
                    <xdr:colOff>104775</xdr:colOff>
                    <xdr:row>43</xdr:row>
                    <xdr:rowOff>190500</xdr:rowOff>
                  </from>
                  <to>
                    <xdr:col>4</xdr:col>
                    <xdr:colOff>419100</xdr:colOff>
                    <xdr:row>45</xdr:row>
                    <xdr:rowOff>19050</xdr:rowOff>
                  </to>
                </anchor>
              </controlPr>
            </control>
          </mc:Choice>
        </mc:AlternateContent>
        <mc:AlternateContent xmlns:mc="http://schemas.openxmlformats.org/markup-compatibility/2006">
          <mc:Choice Requires="x14">
            <control shapeId="70667" r:id="rId14" name="Check Box 11">
              <controlPr defaultSize="0" autoFill="0" autoLine="0" autoPict="0">
                <anchor moveWithCells="1">
                  <from>
                    <xdr:col>10</xdr:col>
                    <xdr:colOff>95250</xdr:colOff>
                    <xdr:row>38</xdr:row>
                    <xdr:rowOff>190500</xdr:rowOff>
                  </from>
                  <to>
                    <xdr:col>10</xdr:col>
                    <xdr:colOff>409575</xdr:colOff>
                    <xdr:row>40</xdr:row>
                    <xdr:rowOff>38100</xdr:rowOff>
                  </to>
                </anchor>
              </controlPr>
            </control>
          </mc:Choice>
        </mc:AlternateContent>
        <mc:AlternateContent xmlns:mc="http://schemas.openxmlformats.org/markup-compatibility/2006">
          <mc:Choice Requires="x14">
            <control shapeId="70668" r:id="rId15" name="Check Box 12">
              <controlPr defaultSize="0" autoFill="0" autoLine="0" autoPict="0">
                <anchor moveWithCells="1">
                  <from>
                    <xdr:col>10</xdr:col>
                    <xdr:colOff>95250</xdr:colOff>
                    <xdr:row>39</xdr:row>
                    <xdr:rowOff>200025</xdr:rowOff>
                  </from>
                  <to>
                    <xdr:col>10</xdr:col>
                    <xdr:colOff>409575</xdr:colOff>
                    <xdr:row>41</xdr:row>
                    <xdr:rowOff>28575</xdr:rowOff>
                  </to>
                </anchor>
              </controlPr>
            </control>
          </mc:Choice>
        </mc:AlternateContent>
        <mc:AlternateContent xmlns:mc="http://schemas.openxmlformats.org/markup-compatibility/2006">
          <mc:Choice Requires="x14">
            <control shapeId="70669" r:id="rId16" name="Check Box 13">
              <controlPr defaultSize="0" autoFill="0" autoLine="0" autoPict="0">
                <anchor moveWithCells="1">
                  <from>
                    <xdr:col>10</xdr:col>
                    <xdr:colOff>114300</xdr:colOff>
                    <xdr:row>42</xdr:row>
                    <xdr:rowOff>209550</xdr:rowOff>
                  </from>
                  <to>
                    <xdr:col>11</xdr:col>
                    <xdr:colOff>0</xdr:colOff>
                    <xdr:row>44</xdr:row>
                    <xdr:rowOff>38100</xdr:rowOff>
                  </to>
                </anchor>
              </controlPr>
            </control>
          </mc:Choice>
        </mc:AlternateContent>
        <mc:AlternateContent xmlns:mc="http://schemas.openxmlformats.org/markup-compatibility/2006">
          <mc:Choice Requires="x14">
            <control shapeId="70670" r:id="rId17" name="Check Box 14">
              <controlPr defaultSize="0" autoFill="0" autoLine="0" autoPict="0">
                <anchor moveWithCells="1">
                  <from>
                    <xdr:col>10</xdr:col>
                    <xdr:colOff>104775</xdr:colOff>
                    <xdr:row>43</xdr:row>
                    <xdr:rowOff>190500</xdr:rowOff>
                  </from>
                  <to>
                    <xdr:col>10</xdr:col>
                    <xdr:colOff>419100</xdr:colOff>
                    <xdr:row>45</xdr:row>
                    <xdr:rowOff>19050</xdr:rowOff>
                  </to>
                </anchor>
              </controlPr>
            </control>
          </mc:Choice>
        </mc:AlternateContent>
        <mc:AlternateContent xmlns:mc="http://schemas.openxmlformats.org/markup-compatibility/2006">
          <mc:Choice Requires="x14">
            <control shapeId="70671" r:id="rId18" name="Check Box 15">
              <controlPr defaultSize="0" autoFill="0" autoLine="0" autoPict="0">
                <anchor moveWithCells="1">
                  <from>
                    <xdr:col>0</xdr:col>
                    <xdr:colOff>142875</xdr:colOff>
                    <xdr:row>27</xdr:row>
                    <xdr:rowOff>200025</xdr:rowOff>
                  </from>
                  <to>
                    <xdr:col>1</xdr:col>
                    <xdr:colOff>28575</xdr:colOff>
                    <xdr:row>29</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954CC-FE51-4E5B-917E-7F601AEF17F3}">
  <sheetPr codeName="Sheet2">
    <tabColor theme="8" tint="0.39997558519241921"/>
    <pageSetUpPr fitToPage="1"/>
  </sheetPr>
  <dimension ref="A1:AD48"/>
  <sheetViews>
    <sheetView showZeros="0" view="pageBreakPreview" topLeftCell="A2" zoomScaleNormal="100" zoomScaleSheetLayoutView="100" workbookViewId="0">
      <selection activeCell="A4" sqref="A4:C4"/>
    </sheetView>
  </sheetViews>
  <sheetFormatPr defaultRowHeight="15" x14ac:dyDescent="0.15"/>
  <cols>
    <col min="1" max="1" width="3.5" style="231" customWidth="1"/>
    <col min="2" max="3" width="4.625" style="231" customWidth="1"/>
    <col min="4" max="5" width="5.75" style="231" customWidth="1"/>
    <col min="6" max="6" width="5.75" style="232" customWidth="1"/>
    <col min="7" max="7" width="8.625" style="233" customWidth="1"/>
    <col min="8" max="8" width="3.625" style="233" customWidth="1"/>
    <col min="9" max="9" width="5.75" style="233" customWidth="1"/>
    <col min="10" max="10" width="3.5" style="233" customWidth="1"/>
    <col min="11" max="11" width="3.5" style="233" bestFit="1" customWidth="1"/>
    <col min="12" max="12" width="5.75" style="233" customWidth="1"/>
    <col min="13" max="13" width="4.625" style="233" customWidth="1"/>
    <col min="14" max="14" width="5.75" style="233" customWidth="1"/>
    <col min="15" max="15" width="4.625" style="233" customWidth="1"/>
    <col min="16" max="16" width="5.75" style="233" customWidth="1"/>
    <col min="17" max="17" width="8.625" style="233" customWidth="1"/>
    <col min="18" max="18" width="5.75" style="233" customWidth="1"/>
    <col min="19" max="19" width="3.625" style="233" customWidth="1"/>
    <col min="20" max="20" width="5.75" style="233" customWidth="1"/>
    <col min="21" max="23" width="5.75" style="233" hidden="1" customWidth="1"/>
    <col min="24" max="27" width="5.75" style="233" customWidth="1"/>
    <col min="28" max="236" width="8.875" style="233"/>
    <col min="237" max="237" width="3.25" style="233" customWidth="1"/>
    <col min="238" max="239" width="25.625" style="233" customWidth="1"/>
    <col min="240" max="241" width="8.625" style="233" customWidth="1"/>
    <col min="242" max="242" width="27.625" style="233" customWidth="1"/>
    <col min="243" max="492" width="8.875" style="233"/>
    <col min="493" max="493" width="3.25" style="233" customWidth="1"/>
    <col min="494" max="495" width="25.625" style="233" customWidth="1"/>
    <col min="496" max="497" width="8.625" style="233" customWidth="1"/>
    <col min="498" max="498" width="27.625" style="233" customWidth="1"/>
    <col min="499" max="748" width="8.875" style="233"/>
    <col min="749" max="749" width="3.25" style="233" customWidth="1"/>
    <col min="750" max="751" width="25.625" style="233" customWidth="1"/>
    <col min="752" max="753" width="8.625" style="233" customWidth="1"/>
    <col min="754" max="754" width="27.625" style="233" customWidth="1"/>
    <col min="755" max="1004" width="8.875" style="233"/>
    <col min="1005" max="1005" width="3.25" style="233" customWidth="1"/>
    <col min="1006" max="1007" width="25.625" style="233" customWidth="1"/>
    <col min="1008" max="1009" width="8.625" style="233" customWidth="1"/>
    <col min="1010" max="1010" width="27.625" style="233" customWidth="1"/>
    <col min="1011" max="1260" width="8.875" style="233"/>
    <col min="1261" max="1261" width="3.25" style="233" customWidth="1"/>
    <col min="1262" max="1263" width="25.625" style="233" customWidth="1"/>
    <col min="1264" max="1265" width="8.625" style="233" customWidth="1"/>
    <col min="1266" max="1266" width="27.625" style="233" customWidth="1"/>
    <col min="1267" max="1516" width="8.875" style="233"/>
    <col min="1517" max="1517" width="3.25" style="233" customWidth="1"/>
    <col min="1518" max="1519" width="25.625" style="233" customWidth="1"/>
    <col min="1520" max="1521" width="8.625" style="233" customWidth="1"/>
    <col min="1522" max="1522" width="27.625" style="233" customWidth="1"/>
    <col min="1523" max="1772" width="8.875" style="233"/>
    <col min="1773" max="1773" width="3.25" style="233" customWidth="1"/>
    <col min="1774" max="1775" width="25.625" style="233" customWidth="1"/>
    <col min="1776" max="1777" width="8.625" style="233" customWidth="1"/>
    <col min="1778" max="1778" width="27.625" style="233" customWidth="1"/>
    <col min="1779" max="2028" width="8.875" style="233"/>
    <col min="2029" max="2029" width="3.25" style="233" customWidth="1"/>
    <col min="2030" max="2031" width="25.625" style="233" customWidth="1"/>
    <col min="2032" max="2033" width="8.625" style="233" customWidth="1"/>
    <col min="2034" max="2034" width="27.625" style="233" customWidth="1"/>
    <col min="2035" max="2284" width="8.875" style="233"/>
    <col min="2285" max="2285" width="3.25" style="233" customWidth="1"/>
    <col min="2286" max="2287" width="25.625" style="233" customWidth="1"/>
    <col min="2288" max="2289" width="8.625" style="233" customWidth="1"/>
    <col min="2290" max="2290" width="27.625" style="233" customWidth="1"/>
    <col min="2291" max="2540" width="8.875" style="233"/>
    <col min="2541" max="2541" width="3.25" style="233" customWidth="1"/>
    <col min="2542" max="2543" width="25.625" style="233" customWidth="1"/>
    <col min="2544" max="2545" width="8.625" style="233" customWidth="1"/>
    <col min="2546" max="2546" width="27.625" style="233" customWidth="1"/>
    <col min="2547" max="2796" width="8.875" style="233"/>
    <col min="2797" max="2797" width="3.25" style="233" customWidth="1"/>
    <col min="2798" max="2799" width="25.625" style="233" customWidth="1"/>
    <col min="2800" max="2801" width="8.625" style="233" customWidth="1"/>
    <col min="2802" max="2802" width="27.625" style="233" customWidth="1"/>
    <col min="2803" max="3052" width="8.875" style="233"/>
    <col min="3053" max="3053" width="3.25" style="233" customWidth="1"/>
    <col min="3054" max="3055" width="25.625" style="233" customWidth="1"/>
    <col min="3056" max="3057" width="8.625" style="233" customWidth="1"/>
    <col min="3058" max="3058" width="27.625" style="233" customWidth="1"/>
    <col min="3059" max="3308" width="8.875" style="233"/>
    <col min="3309" max="3309" width="3.25" style="233" customWidth="1"/>
    <col min="3310" max="3311" width="25.625" style="233" customWidth="1"/>
    <col min="3312" max="3313" width="8.625" style="233" customWidth="1"/>
    <col min="3314" max="3314" width="27.625" style="233" customWidth="1"/>
    <col min="3315" max="3564" width="8.875" style="233"/>
    <col min="3565" max="3565" width="3.25" style="233" customWidth="1"/>
    <col min="3566" max="3567" width="25.625" style="233" customWidth="1"/>
    <col min="3568" max="3569" width="8.625" style="233" customWidth="1"/>
    <col min="3570" max="3570" width="27.625" style="233" customWidth="1"/>
    <col min="3571" max="3820" width="8.875" style="233"/>
    <col min="3821" max="3821" width="3.25" style="233" customWidth="1"/>
    <col min="3822" max="3823" width="25.625" style="233" customWidth="1"/>
    <col min="3824" max="3825" width="8.625" style="233" customWidth="1"/>
    <col min="3826" max="3826" width="27.625" style="233" customWidth="1"/>
    <col min="3827" max="4076" width="8.875" style="233"/>
    <col min="4077" max="4077" width="3.25" style="233" customWidth="1"/>
    <col min="4078" max="4079" width="25.625" style="233" customWidth="1"/>
    <col min="4080" max="4081" width="8.625" style="233" customWidth="1"/>
    <col min="4082" max="4082" width="27.625" style="233" customWidth="1"/>
    <col min="4083" max="4332" width="8.875" style="233"/>
    <col min="4333" max="4333" width="3.25" style="233" customWidth="1"/>
    <col min="4334" max="4335" width="25.625" style="233" customWidth="1"/>
    <col min="4336" max="4337" width="8.625" style="233" customWidth="1"/>
    <col min="4338" max="4338" width="27.625" style="233" customWidth="1"/>
    <col min="4339" max="4588" width="8.875" style="233"/>
    <col min="4589" max="4589" width="3.25" style="233" customWidth="1"/>
    <col min="4590" max="4591" width="25.625" style="233" customWidth="1"/>
    <col min="4592" max="4593" width="8.625" style="233" customWidth="1"/>
    <col min="4594" max="4594" width="27.625" style="233" customWidth="1"/>
    <col min="4595" max="4844" width="8.875" style="233"/>
    <col min="4845" max="4845" width="3.25" style="233" customWidth="1"/>
    <col min="4846" max="4847" width="25.625" style="233" customWidth="1"/>
    <col min="4848" max="4849" width="8.625" style="233" customWidth="1"/>
    <col min="4850" max="4850" width="27.625" style="233" customWidth="1"/>
    <col min="4851" max="5100" width="8.875" style="233"/>
    <col min="5101" max="5101" width="3.25" style="233" customWidth="1"/>
    <col min="5102" max="5103" width="25.625" style="233" customWidth="1"/>
    <col min="5104" max="5105" width="8.625" style="233" customWidth="1"/>
    <col min="5106" max="5106" width="27.625" style="233" customWidth="1"/>
    <col min="5107" max="5356" width="8.875" style="233"/>
    <col min="5357" max="5357" width="3.25" style="233" customWidth="1"/>
    <col min="5358" max="5359" width="25.625" style="233" customWidth="1"/>
    <col min="5360" max="5361" width="8.625" style="233" customWidth="1"/>
    <col min="5362" max="5362" width="27.625" style="233" customWidth="1"/>
    <col min="5363" max="5612" width="8.875" style="233"/>
    <col min="5613" max="5613" width="3.25" style="233" customWidth="1"/>
    <col min="5614" max="5615" width="25.625" style="233" customWidth="1"/>
    <col min="5616" max="5617" width="8.625" style="233" customWidth="1"/>
    <col min="5618" max="5618" width="27.625" style="233" customWidth="1"/>
    <col min="5619" max="5868" width="8.875" style="233"/>
    <col min="5869" max="5869" width="3.25" style="233" customWidth="1"/>
    <col min="5870" max="5871" width="25.625" style="233" customWidth="1"/>
    <col min="5872" max="5873" width="8.625" style="233" customWidth="1"/>
    <col min="5874" max="5874" width="27.625" style="233" customWidth="1"/>
    <col min="5875" max="6124" width="8.875" style="233"/>
    <col min="6125" max="6125" width="3.25" style="233" customWidth="1"/>
    <col min="6126" max="6127" width="25.625" style="233" customWidth="1"/>
    <col min="6128" max="6129" width="8.625" style="233" customWidth="1"/>
    <col min="6130" max="6130" width="27.625" style="233" customWidth="1"/>
    <col min="6131" max="6380" width="8.875" style="233"/>
    <col min="6381" max="6381" width="3.25" style="233" customWidth="1"/>
    <col min="6382" max="6383" width="25.625" style="233" customWidth="1"/>
    <col min="6384" max="6385" width="8.625" style="233" customWidth="1"/>
    <col min="6386" max="6386" width="27.625" style="233" customWidth="1"/>
    <col min="6387" max="6636" width="8.875" style="233"/>
    <col min="6637" max="6637" width="3.25" style="233" customWidth="1"/>
    <col min="6638" max="6639" width="25.625" style="233" customWidth="1"/>
    <col min="6640" max="6641" width="8.625" style="233" customWidth="1"/>
    <col min="6642" max="6642" width="27.625" style="233" customWidth="1"/>
    <col min="6643" max="6892" width="8.875" style="233"/>
    <col min="6893" max="6893" width="3.25" style="233" customWidth="1"/>
    <col min="6894" max="6895" width="25.625" style="233" customWidth="1"/>
    <col min="6896" max="6897" width="8.625" style="233" customWidth="1"/>
    <col min="6898" max="6898" width="27.625" style="233" customWidth="1"/>
    <col min="6899" max="7148" width="8.875" style="233"/>
    <col min="7149" max="7149" width="3.25" style="233" customWidth="1"/>
    <col min="7150" max="7151" width="25.625" style="233" customWidth="1"/>
    <col min="7152" max="7153" width="8.625" style="233" customWidth="1"/>
    <col min="7154" max="7154" width="27.625" style="233" customWidth="1"/>
    <col min="7155" max="7404" width="8.875" style="233"/>
    <col min="7405" max="7405" width="3.25" style="233" customWidth="1"/>
    <col min="7406" max="7407" width="25.625" style="233" customWidth="1"/>
    <col min="7408" max="7409" width="8.625" style="233" customWidth="1"/>
    <col min="7410" max="7410" width="27.625" style="233" customWidth="1"/>
    <col min="7411" max="7660" width="8.875" style="233"/>
    <col min="7661" max="7661" width="3.25" style="233" customWidth="1"/>
    <col min="7662" max="7663" width="25.625" style="233" customWidth="1"/>
    <col min="7664" max="7665" width="8.625" style="233" customWidth="1"/>
    <col min="7666" max="7666" width="27.625" style="233" customWidth="1"/>
    <col min="7667" max="7916" width="8.875" style="233"/>
    <col min="7917" max="7917" width="3.25" style="233" customWidth="1"/>
    <col min="7918" max="7919" width="25.625" style="233" customWidth="1"/>
    <col min="7920" max="7921" width="8.625" style="233" customWidth="1"/>
    <col min="7922" max="7922" width="27.625" style="233" customWidth="1"/>
    <col min="7923" max="8172" width="8.875" style="233"/>
    <col min="8173" max="8173" width="3.25" style="233" customWidth="1"/>
    <col min="8174" max="8175" width="25.625" style="233" customWidth="1"/>
    <col min="8176" max="8177" width="8.625" style="233" customWidth="1"/>
    <col min="8178" max="8178" width="27.625" style="233" customWidth="1"/>
    <col min="8179" max="8428" width="8.875" style="233"/>
    <col min="8429" max="8429" width="3.25" style="233" customWidth="1"/>
    <col min="8430" max="8431" width="25.625" style="233" customWidth="1"/>
    <col min="8432" max="8433" width="8.625" style="233" customWidth="1"/>
    <col min="8434" max="8434" width="27.625" style="233" customWidth="1"/>
    <col min="8435" max="8684" width="8.875" style="233"/>
    <col min="8685" max="8685" width="3.25" style="233" customWidth="1"/>
    <col min="8686" max="8687" width="25.625" style="233" customWidth="1"/>
    <col min="8688" max="8689" width="8.625" style="233" customWidth="1"/>
    <col min="8690" max="8690" width="27.625" style="233" customWidth="1"/>
    <col min="8691" max="8940" width="8.875" style="233"/>
    <col min="8941" max="8941" width="3.25" style="233" customWidth="1"/>
    <col min="8942" max="8943" width="25.625" style="233" customWidth="1"/>
    <col min="8944" max="8945" width="8.625" style="233" customWidth="1"/>
    <col min="8946" max="8946" width="27.625" style="233" customWidth="1"/>
    <col min="8947" max="9196" width="8.875" style="233"/>
    <col min="9197" max="9197" width="3.25" style="233" customWidth="1"/>
    <col min="9198" max="9199" width="25.625" style="233" customWidth="1"/>
    <col min="9200" max="9201" width="8.625" style="233" customWidth="1"/>
    <col min="9202" max="9202" width="27.625" style="233" customWidth="1"/>
    <col min="9203" max="9452" width="8.875" style="233"/>
    <col min="9453" max="9453" width="3.25" style="233" customWidth="1"/>
    <col min="9454" max="9455" width="25.625" style="233" customWidth="1"/>
    <col min="9456" max="9457" width="8.625" style="233" customWidth="1"/>
    <col min="9458" max="9458" width="27.625" style="233" customWidth="1"/>
    <col min="9459" max="9708" width="8.875" style="233"/>
    <col min="9709" max="9709" width="3.25" style="233" customWidth="1"/>
    <col min="9710" max="9711" width="25.625" style="233" customWidth="1"/>
    <col min="9712" max="9713" width="8.625" style="233" customWidth="1"/>
    <col min="9714" max="9714" width="27.625" style="233" customWidth="1"/>
    <col min="9715" max="9964" width="8.875" style="233"/>
    <col min="9965" max="9965" width="3.25" style="233" customWidth="1"/>
    <col min="9966" max="9967" width="25.625" style="233" customWidth="1"/>
    <col min="9968" max="9969" width="8.625" style="233" customWidth="1"/>
    <col min="9970" max="9970" width="27.625" style="233" customWidth="1"/>
    <col min="9971" max="10220" width="8.875" style="233"/>
    <col min="10221" max="10221" width="3.25" style="233" customWidth="1"/>
    <col min="10222" max="10223" width="25.625" style="233" customWidth="1"/>
    <col min="10224" max="10225" width="8.625" style="233" customWidth="1"/>
    <col min="10226" max="10226" width="27.625" style="233" customWidth="1"/>
    <col min="10227" max="10476" width="8.875" style="233"/>
    <col min="10477" max="10477" width="3.25" style="233" customWidth="1"/>
    <col min="10478" max="10479" width="25.625" style="233" customWidth="1"/>
    <col min="10480" max="10481" width="8.625" style="233" customWidth="1"/>
    <col min="10482" max="10482" width="27.625" style="233" customWidth="1"/>
    <col min="10483" max="10732" width="8.875" style="233"/>
    <col min="10733" max="10733" width="3.25" style="233" customWidth="1"/>
    <col min="10734" max="10735" width="25.625" style="233" customWidth="1"/>
    <col min="10736" max="10737" width="8.625" style="233" customWidth="1"/>
    <col min="10738" max="10738" width="27.625" style="233" customWidth="1"/>
    <col min="10739" max="10988" width="8.875" style="233"/>
    <col min="10989" max="10989" width="3.25" style="233" customWidth="1"/>
    <col min="10990" max="10991" width="25.625" style="233" customWidth="1"/>
    <col min="10992" max="10993" width="8.625" style="233" customWidth="1"/>
    <col min="10994" max="10994" width="27.625" style="233" customWidth="1"/>
    <col min="10995" max="11244" width="8.875" style="233"/>
    <col min="11245" max="11245" width="3.25" style="233" customWidth="1"/>
    <col min="11246" max="11247" width="25.625" style="233" customWidth="1"/>
    <col min="11248" max="11249" width="8.625" style="233" customWidth="1"/>
    <col min="11250" max="11250" width="27.625" style="233" customWidth="1"/>
    <col min="11251" max="11500" width="8.875" style="233"/>
    <col min="11501" max="11501" width="3.25" style="233" customWidth="1"/>
    <col min="11502" max="11503" width="25.625" style="233" customWidth="1"/>
    <col min="11504" max="11505" width="8.625" style="233" customWidth="1"/>
    <col min="11506" max="11506" width="27.625" style="233" customWidth="1"/>
    <col min="11507" max="11756" width="8.875" style="233"/>
    <col min="11757" max="11757" width="3.25" style="233" customWidth="1"/>
    <col min="11758" max="11759" width="25.625" style="233" customWidth="1"/>
    <col min="11760" max="11761" width="8.625" style="233" customWidth="1"/>
    <col min="11762" max="11762" width="27.625" style="233" customWidth="1"/>
    <col min="11763" max="12012" width="8.875" style="233"/>
    <col min="12013" max="12013" width="3.25" style="233" customWidth="1"/>
    <col min="12014" max="12015" width="25.625" style="233" customWidth="1"/>
    <col min="12016" max="12017" width="8.625" style="233" customWidth="1"/>
    <col min="12018" max="12018" width="27.625" style="233" customWidth="1"/>
    <col min="12019" max="12268" width="8.875" style="233"/>
    <col min="12269" max="12269" width="3.25" style="233" customWidth="1"/>
    <col min="12270" max="12271" width="25.625" style="233" customWidth="1"/>
    <col min="12272" max="12273" width="8.625" style="233" customWidth="1"/>
    <col min="12274" max="12274" width="27.625" style="233" customWidth="1"/>
    <col min="12275" max="12524" width="8.875" style="233"/>
    <col min="12525" max="12525" width="3.25" style="233" customWidth="1"/>
    <col min="12526" max="12527" width="25.625" style="233" customWidth="1"/>
    <col min="12528" max="12529" width="8.625" style="233" customWidth="1"/>
    <col min="12530" max="12530" width="27.625" style="233" customWidth="1"/>
    <col min="12531" max="12780" width="8.875" style="233"/>
    <col min="12781" max="12781" width="3.25" style="233" customWidth="1"/>
    <col min="12782" max="12783" width="25.625" style="233" customWidth="1"/>
    <col min="12784" max="12785" width="8.625" style="233" customWidth="1"/>
    <col min="12786" max="12786" width="27.625" style="233" customWidth="1"/>
    <col min="12787" max="13036" width="8.875" style="233"/>
    <col min="13037" max="13037" width="3.25" style="233" customWidth="1"/>
    <col min="13038" max="13039" width="25.625" style="233" customWidth="1"/>
    <col min="13040" max="13041" width="8.625" style="233" customWidth="1"/>
    <col min="13042" max="13042" width="27.625" style="233" customWidth="1"/>
    <col min="13043" max="13292" width="8.875" style="233"/>
    <col min="13293" max="13293" width="3.25" style="233" customWidth="1"/>
    <col min="13294" max="13295" width="25.625" style="233" customWidth="1"/>
    <col min="13296" max="13297" width="8.625" style="233" customWidth="1"/>
    <col min="13298" max="13298" width="27.625" style="233" customWidth="1"/>
    <col min="13299" max="13548" width="8.875" style="233"/>
    <col min="13549" max="13549" width="3.25" style="233" customWidth="1"/>
    <col min="13550" max="13551" width="25.625" style="233" customWidth="1"/>
    <col min="13552" max="13553" width="8.625" style="233" customWidth="1"/>
    <col min="13554" max="13554" width="27.625" style="233" customWidth="1"/>
    <col min="13555" max="13804" width="8.875" style="233"/>
    <col min="13805" max="13805" width="3.25" style="233" customWidth="1"/>
    <col min="13806" max="13807" width="25.625" style="233" customWidth="1"/>
    <col min="13808" max="13809" width="8.625" style="233" customWidth="1"/>
    <col min="13810" max="13810" width="27.625" style="233" customWidth="1"/>
    <col min="13811" max="14060" width="8.875" style="233"/>
    <col min="14061" max="14061" width="3.25" style="233" customWidth="1"/>
    <col min="14062" max="14063" width="25.625" style="233" customWidth="1"/>
    <col min="14064" max="14065" width="8.625" style="233" customWidth="1"/>
    <col min="14066" max="14066" width="27.625" style="233" customWidth="1"/>
    <col min="14067" max="14316" width="8.875" style="233"/>
    <col min="14317" max="14317" width="3.25" style="233" customWidth="1"/>
    <col min="14318" max="14319" width="25.625" style="233" customWidth="1"/>
    <col min="14320" max="14321" width="8.625" style="233" customWidth="1"/>
    <col min="14322" max="14322" width="27.625" style="233" customWidth="1"/>
    <col min="14323" max="14572" width="8.875" style="233"/>
    <col min="14573" max="14573" width="3.25" style="233" customWidth="1"/>
    <col min="14574" max="14575" width="25.625" style="233" customWidth="1"/>
    <col min="14576" max="14577" width="8.625" style="233" customWidth="1"/>
    <col min="14578" max="14578" width="27.625" style="233" customWidth="1"/>
    <col min="14579" max="14828" width="8.875" style="233"/>
    <col min="14829" max="14829" width="3.25" style="233" customWidth="1"/>
    <col min="14830" max="14831" width="25.625" style="233" customWidth="1"/>
    <col min="14832" max="14833" width="8.625" style="233" customWidth="1"/>
    <col min="14834" max="14834" width="27.625" style="233" customWidth="1"/>
    <col min="14835" max="15084" width="8.875" style="233"/>
    <col min="15085" max="15085" width="3.25" style="233" customWidth="1"/>
    <col min="15086" max="15087" width="25.625" style="233" customWidth="1"/>
    <col min="15088" max="15089" width="8.625" style="233" customWidth="1"/>
    <col min="15090" max="15090" width="27.625" style="233" customWidth="1"/>
    <col min="15091" max="15340" width="8.875" style="233"/>
    <col min="15341" max="15341" width="3.25" style="233" customWidth="1"/>
    <col min="15342" max="15343" width="25.625" style="233" customWidth="1"/>
    <col min="15344" max="15345" width="8.625" style="233" customWidth="1"/>
    <col min="15346" max="15346" width="27.625" style="233" customWidth="1"/>
    <col min="15347" max="15596" width="8.875" style="233"/>
    <col min="15597" max="15597" width="3.25" style="233" customWidth="1"/>
    <col min="15598" max="15599" width="25.625" style="233" customWidth="1"/>
    <col min="15600" max="15601" width="8.625" style="233" customWidth="1"/>
    <col min="15602" max="15602" width="27.625" style="233" customWidth="1"/>
    <col min="15603" max="15852" width="8.875" style="233"/>
    <col min="15853" max="15853" width="3.25" style="233" customWidth="1"/>
    <col min="15854" max="15855" width="25.625" style="233" customWidth="1"/>
    <col min="15856" max="15857" width="8.625" style="233" customWidth="1"/>
    <col min="15858" max="15858" width="27.625" style="233" customWidth="1"/>
    <col min="15859" max="16108" width="8.875" style="233"/>
    <col min="16109" max="16109" width="3.25" style="233" customWidth="1"/>
    <col min="16110" max="16111" width="25.625" style="233" customWidth="1"/>
    <col min="16112" max="16113" width="8.625" style="233" customWidth="1"/>
    <col min="16114" max="16114" width="27.625" style="233" customWidth="1"/>
    <col min="16115" max="16384" width="8.875" style="233"/>
  </cols>
  <sheetData>
    <row r="1" spans="1:26" hidden="1" x14ac:dyDescent="0.15">
      <c r="A1" s="230" t="e">
        <f>DATE(E7,G7,I7)</f>
        <v>#NUM!</v>
      </c>
      <c r="B1" s="230" t="e">
        <f>DATE(E7,L7,N7)</f>
        <v>#NUM!</v>
      </c>
    </row>
    <row r="2" spans="1:26" ht="43.15" customHeight="1" x14ac:dyDescent="0.15">
      <c r="A2" s="1841" t="s">
        <v>818</v>
      </c>
      <c r="B2" s="1841"/>
      <c r="C2" s="1841"/>
      <c r="D2" s="1841"/>
      <c r="E2" s="1841"/>
      <c r="F2" s="1841"/>
      <c r="G2" s="1841"/>
      <c r="H2" s="1841"/>
      <c r="I2" s="1841"/>
      <c r="J2" s="1841"/>
      <c r="K2" s="1841"/>
      <c r="L2" s="1841"/>
      <c r="M2" s="1841"/>
      <c r="N2" s="1841"/>
      <c r="O2" s="1841"/>
      <c r="P2" s="1841"/>
      <c r="Q2" s="1841"/>
      <c r="R2" s="1841"/>
      <c r="S2" s="1841"/>
    </row>
    <row r="3" spans="1:26" ht="15.75" thickBot="1" x14ac:dyDescent="0.2">
      <c r="A3" s="1842" t="s">
        <v>821</v>
      </c>
      <c r="B3" s="1842"/>
      <c r="C3" s="1842"/>
      <c r="D3" s="1842"/>
      <c r="E3" s="1842"/>
      <c r="F3" s="1842"/>
      <c r="G3" s="1842"/>
      <c r="H3" s="1842"/>
      <c r="I3" s="1842"/>
      <c r="J3" s="1842"/>
      <c r="K3" s="1842"/>
      <c r="L3" s="1842"/>
      <c r="M3" s="1842"/>
      <c r="N3" s="1842"/>
      <c r="O3" s="1842"/>
      <c r="P3" s="1842"/>
      <c r="Q3" s="1842"/>
      <c r="R3" s="1842"/>
      <c r="S3" s="1842"/>
    </row>
    <row r="4" spans="1:26" ht="25.15" customHeight="1" x14ac:dyDescent="0.15">
      <c r="A4" s="1825" t="s">
        <v>195</v>
      </c>
      <c r="B4" s="1826"/>
      <c r="C4" s="1826"/>
      <c r="D4" s="1843">
        <f>【2ヵ月前】活動ﾌﾟﾛｸﾞﾗﾑ!E4</f>
        <v>0</v>
      </c>
      <c r="E4" s="1844"/>
      <c r="F4" s="1844"/>
      <c r="G4" s="1844"/>
      <c r="H4" s="1844"/>
      <c r="I4" s="1844"/>
      <c r="J4" s="1844"/>
      <c r="K4" s="1844"/>
      <c r="L4" s="1844"/>
      <c r="M4" s="1844"/>
      <c r="N4" s="1844"/>
      <c r="O4" s="1844"/>
      <c r="P4" s="1844"/>
      <c r="Q4" s="1844"/>
      <c r="R4" s="1844"/>
      <c r="S4" s="1845"/>
    </row>
    <row r="5" spans="1:26" ht="25.15" customHeight="1" x14ac:dyDescent="0.15">
      <c r="A5" s="1827" t="s">
        <v>815</v>
      </c>
      <c r="B5" s="1828"/>
      <c r="C5" s="1828"/>
      <c r="D5" s="1835">
        <f>【2ヵ月前】活動ﾌﾟﾛｸﾞﾗﾑ!F10</f>
        <v>0</v>
      </c>
      <c r="E5" s="1836"/>
      <c r="F5" s="1836"/>
      <c r="G5" s="1836"/>
      <c r="H5" s="1836"/>
      <c r="I5" s="1836"/>
      <c r="J5" s="1836"/>
      <c r="K5" s="1838" t="s">
        <v>816</v>
      </c>
      <c r="L5" s="1839"/>
      <c r="M5" s="1840"/>
      <c r="N5" s="1835"/>
      <c r="O5" s="1836"/>
      <c r="P5" s="1836"/>
      <c r="Q5" s="1836"/>
      <c r="R5" s="1836"/>
      <c r="S5" s="1837"/>
      <c r="U5" s="233" t="s">
        <v>198</v>
      </c>
      <c r="V5" s="233" t="s">
        <v>6</v>
      </c>
      <c r="W5" s="233" t="s">
        <v>8</v>
      </c>
    </row>
    <row r="6" spans="1:26" ht="25.15" customHeight="1" thickBot="1" x14ac:dyDescent="0.2">
      <c r="A6" s="1832" t="s">
        <v>817</v>
      </c>
      <c r="B6" s="1833"/>
      <c r="C6" s="1834"/>
      <c r="D6" s="1835"/>
      <c r="E6" s="1836"/>
      <c r="F6" s="1836"/>
      <c r="G6" s="1836"/>
      <c r="H6" s="1836"/>
      <c r="I6" s="1836"/>
      <c r="J6" s="1836"/>
      <c r="K6" s="1836"/>
      <c r="L6" s="1836"/>
      <c r="M6" s="1836"/>
      <c r="N6" s="1836"/>
      <c r="O6" s="1836"/>
      <c r="P6" s="1836"/>
      <c r="Q6" s="1836"/>
      <c r="R6" s="1836"/>
      <c r="S6" s="1837"/>
    </row>
    <row r="7" spans="1:26" ht="25.15" customHeight="1" thickBot="1" x14ac:dyDescent="0.2">
      <c r="A7" s="1829" t="s">
        <v>189</v>
      </c>
      <c r="B7" s="1830"/>
      <c r="C7" s="1830"/>
      <c r="D7" s="595" t="s">
        <v>44</v>
      </c>
      <c r="E7" s="596">
        <f>【2ヵ月前】活動ﾌﾟﾛｸﾞﾗﾑ!F6</f>
        <v>0</v>
      </c>
      <c r="F7" s="597" t="s">
        <v>0</v>
      </c>
      <c r="G7" s="598">
        <f>【2ヵ月前】活動ﾌﾟﾛｸﾞﾗﾑ!I6</f>
        <v>0</v>
      </c>
      <c r="H7" s="597" t="s">
        <v>1</v>
      </c>
      <c r="I7" s="598">
        <f>【2ヵ月前】活動ﾌﾟﾛｸﾞﾗﾑ!L6</f>
        <v>0</v>
      </c>
      <c r="J7" s="597" t="s">
        <v>14</v>
      </c>
      <c r="K7" s="599" t="s">
        <v>10</v>
      </c>
      <c r="L7" s="598">
        <f>【2ヵ月前】活動ﾌﾟﾛｸﾞﾗﾑ!I8</f>
        <v>0</v>
      </c>
      <c r="M7" s="597" t="s">
        <v>1</v>
      </c>
      <c r="N7" s="598">
        <f>【2ヵ月前】活動ﾌﾟﾛｸﾞﾗﾑ!L8</f>
        <v>0</v>
      </c>
      <c r="O7" s="597" t="s">
        <v>14</v>
      </c>
      <c r="P7" s="600" t="str">
        <f>IFERROR(B1-A1,"")</f>
        <v/>
      </c>
      <c r="Q7" s="597" t="s">
        <v>59</v>
      </c>
      <c r="R7" s="601" t="str">
        <f>IFERROR(P7+1,"")</f>
        <v/>
      </c>
      <c r="S7" s="602" t="s">
        <v>14</v>
      </c>
      <c r="X7" s="1676" t="s">
        <v>660</v>
      </c>
      <c r="Y7" s="1677"/>
      <c r="Z7" s="1678"/>
    </row>
    <row r="8" spans="1:26" ht="7.15" customHeight="1" x14ac:dyDescent="0.15">
      <c r="A8" s="234"/>
      <c r="B8" s="234"/>
      <c r="C8" s="232"/>
      <c r="D8" s="232"/>
      <c r="E8" s="232"/>
      <c r="G8" s="235"/>
      <c r="H8" s="235"/>
      <c r="I8" s="235"/>
      <c r="J8" s="235"/>
      <c r="K8" s="236"/>
      <c r="L8" s="235"/>
      <c r="M8" s="235"/>
      <c r="N8" s="235"/>
      <c r="O8" s="235"/>
      <c r="P8" s="235"/>
      <c r="Q8" s="235"/>
      <c r="R8" s="235"/>
      <c r="S8" s="235"/>
      <c r="X8" s="1679"/>
      <c r="Y8" s="1054"/>
      <c r="Z8" s="1680"/>
    </row>
    <row r="9" spans="1:26" s="238" customFormat="1" ht="10.15" customHeight="1" x14ac:dyDescent="0.15">
      <c r="A9" s="1823" t="s">
        <v>196</v>
      </c>
      <c r="B9" s="1824" t="s">
        <v>190</v>
      </c>
      <c r="C9" s="1824"/>
      <c r="D9" s="1824"/>
      <c r="E9" s="1824"/>
      <c r="F9" s="1824" t="s">
        <v>191</v>
      </c>
      <c r="G9" s="1831" t="s">
        <v>426</v>
      </c>
      <c r="H9" s="1824" t="s">
        <v>192</v>
      </c>
      <c r="I9" s="1824"/>
      <c r="J9" s="237"/>
      <c r="K9" s="1823" t="s">
        <v>196</v>
      </c>
      <c r="L9" s="1824" t="s">
        <v>190</v>
      </c>
      <c r="M9" s="1824"/>
      <c r="N9" s="1824"/>
      <c r="O9" s="1824"/>
      <c r="P9" s="1824" t="s">
        <v>191</v>
      </c>
      <c r="Q9" s="1831" t="s">
        <v>426</v>
      </c>
      <c r="R9" s="1824" t="s">
        <v>192</v>
      </c>
      <c r="S9" s="1824"/>
      <c r="X9" s="1679"/>
      <c r="Y9" s="1054"/>
      <c r="Z9" s="1680"/>
    </row>
    <row r="10" spans="1:26" s="238" customFormat="1" ht="10.15" customHeight="1" thickBot="1" x14ac:dyDescent="0.2">
      <c r="A10" s="1823"/>
      <c r="B10" s="1824"/>
      <c r="C10" s="1824"/>
      <c r="D10" s="1824"/>
      <c r="E10" s="1824"/>
      <c r="F10" s="1824"/>
      <c r="G10" s="1824"/>
      <c r="H10" s="1824"/>
      <c r="I10" s="1824"/>
      <c r="J10" s="237"/>
      <c r="K10" s="1823"/>
      <c r="L10" s="1824"/>
      <c r="M10" s="1824"/>
      <c r="N10" s="1824"/>
      <c r="O10" s="1824"/>
      <c r="P10" s="1824"/>
      <c r="Q10" s="1824"/>
      <c r="R10" s="1824"/>
      <c r="S10" s="1824"/>
      <c r="X10" s="1681"/>
      <c r="Y10" s="1682"/>
      <c r="Z10" s="1683"/>
    </row>
    <row r="11" spans="1:26" ht="27" customHeight="1" x14ac:dyDescent="0.15">
      <c r="A11" s="244">
        <v>1</v>
      </c>
      <c r="B11" s="1822"/>
      <c r="C11" s="1822"/>
      <c r="D11" s="1822"/>
      <c r="E11" s="1822"/>
      <c r="F11" s="239" t="s">
        <v>198</v>
      </c>
      <c r="G11" s="239"/>
      <c r="H11" s="1822"/>
      <c r="I11" s="1822"/>
      <c r="J11" s="240"/>
      <c r="K11" s="244">
        <v>26</v>
      </c>
      <c r="L11" s="1822"/>
      <c r="M11" s="1822"/>
      <c r="N11" s="1822"/>
      <c r="O11" s="1822"/>
      <c r="P11" s="239" t="s">
        <v>198</v>
      </c>
      <c r="Q11" s="239"/>
      <c r="R11" s="1822"/>
      <c r="S11" s="1822"/>
    </row>
    <row r="12" spans="1:26" ht="27" customHeight="1" x14ac:dyDescent="0.15">
      <c r="A12" s="244">
        <v>2</v>
      </c>
      <c r="B12" s="1822"/>
      <c r="C12" s="1822"/>
      <c r="D12" s="1822"/>
      <c r="E12" s="1822"/>
      <c r="F12" s="239" t="s">
        <v>198</v>
      </c>
      <c r="G12" s="239"/>
      <c r="H12" s="1822"/>
      <c r="I12" s="1822"/>
      <c r="J12" s="240"/>
      <c r="K12" s="244">
        <v>27</v>
      </c>
      <c r="L12" s="1822"/>
      <c r="M12" s="1822"/>
      <c r="N12" s="1822"/>
      <c r="O12" s="1822"/>
      <c r="P12" s="239" t="s">
        <v>198</v>
      </c>
      <c r="Q12" s="239"/>
      <c r="R12" s="1822"/>
      <c r="S12" s="1822"/>
    </row>
    <row r="13" spans="1:26" ht="27" customHeight="1" x14ac:dyDescent="0.15">
      <c r="A13" s="244">
        <v>3</v>
      </c>
      <c r="B13" s="1822"/>
      <c r="C13" s="1822"/>
      <c r="D13" s="1822"/>
      <c r="E13" s="1822"/>
      <c r="F13" s="239" t="s">
        <v>198</v>
      </c>
      <c r="G13" s="239"/>
      <c r="H13" s="1822"/>
      <c r="I13" s="1822"/>
      <c r="J13" s="240"/>
      <c r="K13" s="244">
        <v>28</v>
      </c>
      <c r="L13" s="1822"/>
      <c r="M13" s="1822"/>
      <c r="N13" s="1822"/>
      <c r="O13" s="1822"/>
      <c r="P13" s="239" t="s">
        <v>198</v>
      </c>
      <c r="Q13" s="239"/>
      <c r="R13" s="1822"/>
      <c r="S13" s="1822"/>
    </row>
    <row r="14" spans="1:26" ht="27" customHeight="1" x14ac:dyDescent="0.15">
      <c r="A14" s="244">
        <v>4</v>
      </c>
      <c r="B14" s="1822"/>
      <c r="C14" s="1822"/>
      <c r="D14" s="1822"/>
      <c r="E14" s="1822"/>
      <c r="F14" s="239" t="s">
        <v>198</v>
      </c>
      <c r="G14" s="239"/>
      <c r="H14" s="1822"/>
      <c r="I14" s="1822"/>
      <c r="J14" s="240"/>
      <c r="K14" s="244">
        <v>29</v>
      </c>
      <c r="L14" s="1822"/>
      <c r="M14" s="1822"/>
      <c r="N14" s="1822"/>
      <c r="O14" s="1822"/>
      <c r="P14" s="239" t="s">
        <v>198</v>
      </c>
      <c r="Q14" s="239"/>
      <c r="R14" s="1822"/>
      <c r="S14" s="1822"/>
    </row>
    <row r="15" spans="1:26" ht="27" customHeight="1" x14ac:dyDescent="0.15">
      <c r="A15" s="244">
        <v>5</v>
      </c>
      <c r="B15" s="1822"/>
      <c r="C15" s="1822"/>
      <c r="D15" s="1822"/>
      <c r="E15" s="1822"/>
      <c r="F15" s="239" t="s">
        <v>198</v>
      </c>
      <c r="G15" s="239"/>
      <c r="H15" s="1822"/>
      <c r="I15" s="1822"/>
      <c r="J15" s="240"/>
      <c r="K15" s="244">
        <v>30</v>
      </c>
      <c r="L15" s="1822"/>
      <c r="M15" s="1822"/>
      <c r="N15" s="1822"/>
      <c r="O15" s="1822"/>
      <c r="P15" s="239" t="s">
        <v>198</v>
      </c>
      <c r="Q15" s="239"/>
      <c r="R15" s="1822"/>
      <c r="S15" s="1822"/>
    </row>
    <row r="16" spans="1:26" ht="27" customHeight="1" x14ac:dyDescent="0.15">
      <c r="A16" s="244">
        <v>6</v>
      </c>
      <c r="B16" s="1822"/>
      <c r="C16" s="1822"/>
      <c r="D16" s="1822"/>
      <c r="E16" s="1822"/>
      <c r="F16" s="239" t="s">
        <v>198</v>
      </c>
      <c r="G16" s="239"/>
      <c r="H16" s="1822"/>
      <c r="I16" s="1822"/>
      <c r="J16" s="240"/>
      <c r="K16" s="244">
        <v>31</v>
      </c>
      <c r="L16" s="1822"/>
      <c r="M16" s="1822"/>
      <c r="N16" s="1822"/>
      <c r="O16" s="1822"/>
      <c r="P16" s="239" t="s">
        <v>198</v>
      </c>
      <c r="Q16" s="239"/>
      <c r="R16" s="1822"/>
      <c r="S16" s="1822"/>
    </row>
    <row r="17" spans="1:30" ht="27" customHeight="1" x14ac:dyDescent="0.15">
      <c r="A17" s="244">
        <v>7</v>
      </c>
      <c r="B17" s="1822"/>
      <c r="C17" s="1822"/>
      <c r="D17" s="1822"/>
      <c r="E17" s="1822"/>
      <c r="F17" s="239" t="s">
        <v>198</v>
      </c>
      <c r="G17" s="239"/>
      <c r="H17" s="1822"/>
      <c r="I17" s="1822"/>
      <c r="J17" s="240"/>
      <c r="K17" s="244">
        <v>32</v>
      </c>
      <c r="L17" s="1822"/>
      <c r="M17" s="1822"/>
      <c r="N17" s="1822"/>
      <c r="O17" s="1822"/>
      <c r="P17" s="239" t="s">
        <v>198</v>
      </c>
      <c r="Q17" s="239"/>
      <c r="R17" s="1822"/>
      <c r="S17" s="1822"/>
    </row>
    <row r="18" spans="1:30" ht="27" customHeight="1" x14ac:dyDescent="0.15">
      <c r="A18" s="244">
        <v>8</v>
      </c>
      <c r="B18" s="1822"/>
      <c r="C18" s="1822"/>
      <c r="D18" s="1822"/>
      <c r="E18" s="1822"/>
      <c r="F18" s="239" t="s">
        <v>198</v>
      </c>
      <c r="G18" s="239"/>
      <c r="H18" s="1822"/>
      <c r="I18" s="1822"/>
      <c r="J18" s="240"/>
      <c r="K18" s="244">
        <v>33</v>
      </c>
      <c r="L18" s="1822"/>
      <c r="M18" s="1822"/>
      <c r="N18" s="1822"/>
      <c r="O18" s="1822"/>
      <c r="P18" s="239" t="s">
        <v>198</v>
      </c>
      <c r="Q18" s="239"/>
      <c r="R18" s="1822"/>
      <c r="S18" s="1822"/>
    </row>
    <row r="19" spans="1:30" ht="27" customHeight="1" x14ac:dyDescent="0.15">
      <c r="A19" s="244">
        <v>9</v>
      </c>
      <c r="B19" s="1822"/>
      <c r="C19" s="1822"/>
      <c r="D19" s="1822"/>
      <c r="E19" s="1822"/>
      <c r="F19" s="239" t="s">
        <v>198</v>
      </c>
      <c r="G19" s="239"/>
      <c r="H19" s="1822"/>
      <c r="I19" s="1822"/>
      <c r="J19" s="240"/>
      <c r="K19" s="244">
        <v>34</v>
      </c>
      <c r="L19" s="1822"/>
      <c r="M19" s="1822"/>
      <c r="N19" s="1822"/>
      <c r="O19" s="1822"/>
      <c r="P19" s="239" t="s">
        <v>198</v>
      </c>
      <c r="Q19" s="239"/>
      <c r="R19" s="1822"/>
      <c r="S19" s="1822"/>
    </row>
    <row r="20" spans="1:30" ht="27" customHeight="1" x14ac:dyDescent="0.15">
      <c r="A20" s="244">
        <v>10</v>
      </c>
      <c r="B20" s="1822"/>
      <c r="C20" s="1822"/>
      <c r="D20" s="1822"/>
      <c r="E20" s="1822"/>
      <c r="F20" s="239" t="s">
        <v>198</v>
      </c>
      <c r="G20" s="239"/>
      <c r="H20" s="1822"/>
      <c r="I20" s="1822"/>
      <c r="J20" s="240"/>
      <c r="K20" s="244">
        <v>35</v>
      </c>
      <c r="L20" s="1822"/>
      <c r="M20" s="1822"/>
      <c r="N20" s="1822"/>
      <c r="O20" s="1822"/>
      <c r="P20" s="239" t="s">
        <v>198</v>
      </c>
      <c r="Q20" s="239"/>
      <c r="R20" s="1822"/>
      <c r="S20" s="1822"/>
    </row>
    <row r="21" spans="1:30" ht="27" customHeight="1" x14ac:dyDescent="0.15">
      <c r="A21" s="244">
        <v>11</v>
      </c>
      <c r="B21" s="1822"/>
      <c r="C21" s="1822"/>
      <c r="D21" s="1822"/>
      <c r="E21" s="1822"/>
      <c r="F21" s="239" t="s">
        <v>198</v>
      </c>
      <c r="G21" s="239"/>
      <c r="H21" s="1822"/>
      <c r="I21" s="1822"/>
      <c r="J21" s="240"/>
      <c r="K21" s="244">
        <v>36</v>
      </c>
      <c r="L21" s="1822"/>
      <c r="M21" s="1822"/>
      <c r="N21" s="1822"/>
      <c r="O21" s="1822"/>
      <c r="P21" s="239" t="s">
        <v>198</v>
      </c>
      <c r="Q21" s="239"/>
      <c r="R21" s="1822"/>
      <c r="S21" s="1822"/>
    </row>
    <row r="22" spans="1:30" ht="27" customHeight="1" x14ac:dyDescent="0.15">
      <c r="A22" s="244">
        <v>12</v>
      </c>
      <c r="B22" s="1822"/>
      <c r="C22" s="1822"/>
      <c r="D22" s="1822"/>
      <c r="E22" s="1822"/>
      <c r="F22" s="239" t="s">
        <v>198</v>
      </c>
      <c r="G22" s="239"/>
      <c r="H22" s="1822"/>
      <c r="I22" s="1822"/>
      <c r="J22" s="240"/>
      <c r="K22" s="244">
        <v>37</v>
      </c>
      <c r="L22" s="1822"/>
      <c r="M22" s="1822"/>
      <c r="N22" s="1822"/>
      <c r="O22" s="1822"/>
      <c r="P22" s="239" t="s">
        <v>198</v>
      </c>
      <c r="Q22" s="239"/>
      <c r="R22" s="1822"/>
      <c r="S22" s="1822"/>
    </row>
    <row r="23" spans="1:30" ht="27" customHeight="1" x14ac:dyDescent="0.15">
      <c r="A23" s="244">
        <v>13</v>
      </c>
      <c r="B23" s="1822"/>
      <c r="C23" s="1822"/>
      <c r="D23" s="1822"/>
      <c r="E23" s="1822"/>
      <c r="F23" s="239" t="s">
        <v>198</v>
      </c>
      <c r="G23" s="239"/>
      <c r="H23" s="1822"/>
      <c r="I23" s="1822"/>
      <c r="J23" s="240"/>
      <c r="K23" s="244">
        <v>38</v>
      </c>
      <c r="L23" s="1822"/>
      <c r="M23" s="1822"/>
      <c r="N23" s="1822"/>
      <c r="O23" s="1822"/>
      <c r="P23" s="239" t="s">
        <v>198</v>
      </c>
      <c r="Q23" s="239"/>
      <c r="R23" s="1822"/>
      <c r="S23" s="1822"/>
    </row>
    <row r="24" spans="1:30" ht="27" customHeight="1" x14ac:dyDescent="0.15">
      <c r="A24" s="244">
        <v>14</v>
      </c>
      <c r="B24" s="1822"/>
      <c r="C24" s="1822"/>
      <c r="D24" s="1822"/>
      <c r="E24" s="1822"/>
      <c r="F24" s="239" t="s">
        <v>198</v>
      </c>
      <c r="G24" s="239"/>
      <c r="H24" s="1822"/>
      <c r="I24" s="1822"/>
      <c r="J24" s="240"/>
      <c r="K24" s="244">
        <v>39</v>
      </c>
      <c r="L24" s="1822"/>
      <c r="M24" s="1822"/>
      <c r="N24" s="1822"/>
      <c r="O24" s="1822"/>
      <c r="P24" s="239" t="s">
        <v>198</v>
      </c>
      <c r="Q24" s="239"/>
      <c r="R24" s="1822"/>
      <c r="S24" s="1822"/>
    </row>
    <row r="25" spans="1:30" ht="27" customHeight="1" x14ac:dyDescent="0.15">
      <c r="A25" s="244">
        <v>15</v>
      </c>
      <c r="B25" s="1822"/>
      <c r="C25" s="1822"/>
      <c r="D25" s="1822"/>
      <c r="E25" s="1822"/>
      <c r="F25" s="239" t="s">
        <v>198</v>
      </c>
      <c r="G25" s="239"/>
      <c r="H25" s="1822"/>
      <c r="I25" s="1822"/>
      <c r="J25" s="240"/>
      <c r="K25" s="244">
        <v>40</v>
      </c>
      <c r="L25" s="1822"/>
      <c r="M25" s="1822"/>
      <c r="N25" s="1822"/>
      <c r="O25" s="1822"/>
      <c r="P25" s="239" t="s">
        <v>198</v>
      </c>
      <c r="Q25" s="239"/>
      <c r="R25" s="1822"/>
      <c r="S25" s="1822"/>
    </row>
    <row r="26" spans="1:30" ht="27" customHeight="1" x14ac:dyDescent="0.15">
      <c r="A26" s="244">
        <v>16</v>
      </c>
      <c r="B26" s="1822"/>
      <c r="C26" s="1822"/>
      <c r="D26" s="1822"/>
      <c r="E26" s="1822"/>
      <c r="F26" s="239" t="s">
        <v>198</v>
      </c>
      <c r="G26" s="239"/>
      <c r="H26" s="1822"/>
      <c r="I26" s="1822"/>
      <c r="J26" s="240"/>
      <c r="K26" s="244">
        <v>41</v>
      </c>
      <c r="L26" s="1822"/>
      <c r="M26" s="1822"/>
      <c r="N26" s="1822"/>
      <c r="O26" s="1822"/>
      <c r="P26" s="239" t="s">
        <v>198</v>
      </c>
      <c r="Q26" s="239"/>
      <c r="R26" s="1822"/>
      <c r="S26" s="1822"/>
    </row>
    <row r="27" spans="1:30" ht="27" customHeight="1" x14ac:dyDescent="0.15">
      <c r="A27" s="244">
        <v>17</v>
      </c>
      <c r="B27" s="1822"/>
      <c r="C27" s="1822"/>
      <c r="D27" s="1822"/>
      <c r="E27" s="1822"/>
      <c r="F27" s="239" t="s">
        <v>198</v>
      </c>
      <c r="G27" s="239"/>
      <c r="H27" s="1822"/>
      <c r="I27" s="1822"/>
      <c r="J27" s="240"/>
      <c r="K27" s="244">
        <v>42</v>
      </c>
      <c r="L27" s="1822"/>
      <c r="M27" s="1822"/>
      <c r="N27" s="1822"/>
      <c r="O27" s="1822"/>
      <c r="P27" s="239" t="s">
        <v>198</v>
      </c>
      <c r="Q27" s="239"/>
      <c r="R27" s="1822"/>
      <c r="S27" s="1822"/>
      <c r="X27" s="231"/>
      <c r="Y27" s="231"/>
      <c r="Z27" s="231"/>
    </row>
    <row r="28" spans="1:30" ht="27" customHeight="1" x14ac:dyDescent="0.25">
      <c r="A28" s="244">
        <v>18</v>
      </c>
      <c r="B28" s="1822"/>
      <c r="C28" s="1822"/>
      <c r="D28" s="1822"/>
      <c r="E28" s="1822"/>
      <c r="F28" s="239" t="s">
        <v>198</v>
      </c>
      <c r="G28" s="239"/>
      <c r="H28" s="1822"/>
      <c r="I28" s="1822"/>
      <c r="J28" s="240"/>
      <c r="K28" s="244">
        <v>43</v>
      </c>
      <c r="L28" s="1822"/>
      <c r="M28" s="1822"/>
      <c r="N28" s="1822"/>
      <c r="O28" s="1822"/>
      <c r="P28" s="239" t="s">
        <v>198</v>
      </c>
      <c r="Q28" s="239"/>
      <c r="R28" s="1822"/>
      <c r="S28" s="1822"/>
      <c r="X28" s="242"/>
      <c r="Y28" s="242"/>
      <c r="Z28" s="242"/>
    </row>
    <row r="29" spans="1:30" ht="27" customHeight="1" x14ac:dyDescent="0.25">
      <c r="A29" s="244">
        <v>19</v>
      </c>
      <c r="B29" s="1822"/>
      <c r="C29" s="1822"/>
      <c r="D29" s="1822"/>
      <c r="E29" s="1822"/>
      <c r="F29" s="239" t="s">
        <v>198</v>
      </c>
      <c r="G29" s="239"/>
      <c r="H29" s="1822"/>
      <c r="I29" s="1822"/>
      <c r="J29" s="240"/>
      <c r="K29" s="244">
        <v>44</v>
      </c>
      <c r="L29" s="1822"/>
      <c r="M29" s="1822"/>
      <c r="N29" s="1822"/>
      <c r="O29" s="1822"/>
      <c r="P29" s="239" t="s">
        <v>198</v>
      </c>
      <c r="Q29" s="239"/>
      <c r="R29" s="1822"/>
      <c r="S29" s="1822"/>
      <c r="X29" s="243"/>
      <c r="Y29" s="243"/>
      <c r="Z29" s="243"/>
    </row>
    <row r="30" spans="1:30" ht="27" customHeight="1" x14ac:dyDescent="0.15">
      <c r="A30" s="244">
        <v>20</v>
      </c>
      <c r="B30" s="1822"/>
      <c r="C30" s="1822"/>
      <c r="D30" s="1822"/>
      <c r="E30" s="1822"/>
      <c r="F30" s="239" t="s">
        <v>198</v>
      </c>
      <c r="G30" s="239"/>
      <c r="H30" s="1822"/>
      <c r="I30" s="1822"/>
      <c r="J30" s="240"/>
      <c r="K30" s="244">
        <v>45</v>
      </c>
      <c r="L30" s="1822"/>
      <c r="M30" s="1822"/>
      <c r="N30" s="1822"/>
      <c r="O30" s="1822"/>
      <c r="P30" s="239" t="s">
        <v>198</v>
      </c>
      <c r="Q30" s="239"/>
      <c r="R30" s="1822"/>
      <c r="S30" s="1822"/>
    </row>
    <row r="31" spans="1:30" s="231" customFormat="1" ht="27" customHeight="1" x14ac:dyDescent="0.15">
      <c r="A31" s="244">
        <v>21</v>
      </c>
      <c r="B31" s="1822"/>
      <c r="C31" s="1822"/>
      <c r="D31" s="1822"/>
      <c r="E31" s="1822"/>
      <c r="F31" s="239" t="s">
        <v>198</v>
      </c>
      <c r="G31" s="239"/>
      <c r="H31" s="1822"/>
      <c r="I31" s="1822"/>
      <c r="J31" s="232"/>
      <c r="K31" s="244">
        <v>46</v>
      </c>
      <c r="L31" s="1822"/>
      <c r="M31" s="1822"/>
      <c r="N31" s="1822"/>
      <c r="O31" s="1822"/>
      <c r="P31" s="239" t="s">
        <v>198</v>
      </c>
      <c r="Q31" s="239"/>
      <c r="R31" s="1822"/>
      <c r="S31" s="1822"/>
      <c r="X31" s="233"/>
      <c r="Y31" s="233"/>
      <c r="Z31" s="233"/>
    </row>
    <row r="32" spans="1:30" s="231" customFormat="1" ht="27" customHeight="1" x14ac:dyDescent="0.25">
      <c r="A32" s="244">
        <v>22</v>
      </c>
      <c r="B32" s="1822"/>
      <c r="C32" s="1822"/>
      <c r="D32" s="1822"/>
      <c r="E32" s="1822"/>
      <c r="F32" s="239" t="s">
        <v>198</v>
      </c>
      <c r="G32" s="239"/>
      <c r="H32" s="1822"/>
      <c r="I32" s="1822"/>
      <c r="J32" s="241"/>
      <c r="K32" s="244">
        <v>47</v>
      </c>
      <c r="L32" s="1822"/>
      <c r="M32" s="1822"/>
      <c r="N32" s="1822"/>
      <c r="O32" s="1822"/>
      <c r="P32" s="239" t="s">
        <v>198</v>
      </c>
      <c r="Q32" s="239"/>
      <c r="R32" s="1822"/>
      <c r="S32" s="1822"/>
      <c r="T32" s="242"/>
      <c r="U32" s="242"/>
      <c r="V32" s="242"/>
      <c r="W32" s="242"/>
      <c r="X32" s="238"/>
      <c r="Y32" s="238"/>
      <c r="Z32" s="238"/>
      <c r="AA32" s="242"/>
      <c r="AB32" s="242"/>
      <c r="AC32" s="242"/>
      <c r="AD32" s="242"/>
    </row>
    <row r="33" spans="1:30" s="231" customFormat="1" ht="27" customHeight="1" x14ac:dyDescent="0.25">
      <c r="A33" s="244">
        <v>23</v>
      </c>
      <c r="B33" s="1822"/>
      <c r="C33" s="1822"/>
      <c r="D33" s="1822"/>
      <c r="E33" s="1822"/>
      <c r="F33" s="239" t="s">
        <v>198</v>
      </c>
      <c r="G33" s="239"/>
      <c r="H33" s="1822"/>
      <c r="I33" s="1822"/>
      <c r="J33" s="241"/>
      <c r="K33" s="244">
        <v>48</v>
      </c>
      <c r="L33" s="1822"/>
      <c r="M33" s="1822"/>
      <c r="N33" s="1822"/>
      <c r="O33" s="1822"/>
      <c r="P33" s="239" t="s">
        <v>198</v>
      </c>
      <c r="Q33" s="239"/>
      <c r="R33" s="1822"/>
      <c r="S33" s="1822"/>
      <c r="T33" s="243"/>
      <c r="U33" s="243"/>
      <c r="V33" s="243"/>
      <c r="W33" s="243"/>
      <c r="X33" s="233"/>
      <c r="Y33" s="233"/>
      <c r="Z33" s="233"/>
      <c r="AA33" s="243"/>
      <c r="AB33" s="243"/>
      <c r="AC33" s="243"/>
      <c r="AD33" s="243"/>
    </row>
    <row r="34" spans="1:30" ht="27" customHeight="1" x14ac:dyDescent="0.15">
      <c r="A34" s="244">
        <v>24</v>
      </c>
      <c r="B34" s="1822"/>
      <c r="C34" s="1822"/>
      <c r="D34" s="1822"/>
      <c r="E34" s="1822"/>
      <c r="F34" s="239" t="s">
        <v>198</v>
      </c>
      <c r="G34" s="239"/>
      <c r="H34" s="1822"/>
      <c r="I34" s="1822"/>
      <c r="J34" s="235"/>
      <c r="K34" s="244">
        <v>49</v>
      </c>
      <c r="L34" s="1822"/>
      <c r="M34" s="1822"/>
      <c r="N34" s="1822"/>
      <c r="O34" s="1822"/>
      <c r="P34" s="239" t="s">
        <v>198</v>
      </c>
      <c r="Q34" s="239"/>
      <c r="R34" s="1822"/>
      <c r="S34" s="1822"/>
    </row>
    <row r="35" spans="1:30" ht="27" customHeight="1" x14ac:dyDescent="0.15">
      <c r="A35" s="244">
        <v>25</v>
      </c>
      <c r="B35" s="1822"/>
      <c r="C35" s="1822"/>
      <c r="D35" s="1822"/>
      <c r="E35" s="1822"/>
      <c r="F35" s="239" t="s">
        <v>198</v>
      </c>
      <c r="G35" s="239"/>
      <c r="H35" s="1822"/>
      <c r="I35" s="1822"/>
      <c r="J35" s="235"/>
      <c r="K35" s="244">
        <v>50</v>
      </c>
      <c r="L35" s="1822"/>
      <c r="M35" s="1822"/>
      <c r="N35" s="1822"/>
      <c r="O35" s="1822"/>
      <c r="P35" s="239" t="s">
        <v>198</v>
      </c>
      <c r="Q35" s="239"/>
      <c r="R35" s="1822"/>
      <c r="S35" s="1822"/>
    </row>
    <row r="36" spans="1:30" s="238" customFormat="1" x14ac:dyDescent="0.15">
      <c r="A36" s="1848" t="s">
        <v>197</v>
      </c>
      <c r="B36" s="1848"/>
      <c r="C36" s="1848"/>
      <c r="D36" s="1848"/>
      <c r="E36" s="1848"/>
      <c r="F36" s="1848"/>
      <c r="G36" s="1848"/>
      <c r="H36" s="1848"/>
      <c r="I36" s="1848"/>
      <c r="J36" s="1848"/>
      <c r="K36" s="1848"/>
      <c r="L36" s="1848"/>
      <c r="M36" s="1848"/>
      <c r="N36" s="1848"/>
      <c r="O36" s="1848"/>
      <c r="P36" s="1848"/>
      <c r="Q36" s="1848"/>
      <c r="R36" s="1848"/>
      <c r="S36" s="1848"/>
      <c r="X36" s="233"/>
      <c r="Y36" s="233"/>
      <c r="Z36" s="233"/>
    </row>
    <row r="37" spans="1:30" x14ac:dyDescent="0.15">
      <c r="A37" s="1846" t="s">
        <v>819</v>
      </c>
      <c r="B37" s="1846"/>
      <c r="C37" s="1846"/>
      <c r="D37" s="1846"/>
      <c r="E37" s="1846"/>
      <c r="F37" s="1846"/>
      <c r="G37" s="1846"/>
      <c r="H37" s="1846"/>
      <c r="I37" s="1846"/>
      <c r="J37" s="1846"/>
      <c r="K37" s="1846"/>
      <c r="L37" s="1846"/>
      <c r="M37" s="1846"/>
      <c r="N37" s="1846"/>
      <c r="O37" s="1846"/>
      <c r="P37" s="1846"/>
      <c r="Q37" s="1846"/>
      <c r="R37" s="1846"/>
      <c r="S37" s="1846"/>
    </row>
    <row r="38" spans="1:30" x14ac:dyDescent="0.15">
      <c r="A38" s="1846"/>
      <c r="B38" s="1846"/>
      <c r="C38" s="1846"/>
      <c r="D38" s="1846"/>
      <c r="E38" s="1846"/>
      <c r="F38" s="1846"/>
      <c r="G38" s="1846"/>
      <c r="H38" s="1846"/>
      <c r="I38" s="1846"/>
      <c r="J38" s="1846"/>
      <c r="K38" s="1846"/>
      <c r="L38" s="1846"/>
      <c r="M38" s="1846"/>
      <c r="N38" s="1846"/>
      <c r="O38" s="1846"/>
      <c r="P38" s="1846"/>
      <c r="Q38" s="1846"/>
      <c r="R38" s="1846"/>
      <c r="S38" s="1846"/>
    </row>
    <row r="39" spans="1:30" ht="15" customHeight="1" x14ac:dyDescent="0.15">
      <c r="A39" s="1846" t="s">
        <v>820</v>
      </c>
      <c r="B39" s="1846"/>
      <c r="C39" s="1846"/>
      <c r="D39" s="1846"/>
      <c r="E39" s="1846"/>
      <c r="F39" s="1846"/>
      <c r="G39" s="1846"/>
      <c r="H39" s="1846"/>
      <c r="I39" s="1846"/>
      <c r="J39" s="1846"/>
      <c r="K39" s="1846"/>
      <c r="L39" s="1846"/>
      <c r="M39" s="1846"/>
      <c r="N39" s="1846"/>
      <c r="O39" s="1846"/>
      <c r="P39" s="1846"/>
      <c r="Q39" s="1846"/>
      <c r="R39" s="1846"/>
      <c r="S39" s="1846"/>
    </row>
    <row r="40" spans="1:30" ht="15" customHeight="1" x14ac:dyDescent="0.15">
      <c r="A40" s="1846"/>
      <c r="B40" s="1846"/>
      <c r="C40" s="1846"/>
      <c r="D40" s="1846"/>
      <c r="E40" s="1846"/>
      <c r="F40" s="1846"/>
      <c r="G40" s="1846"/>
      <c r="H40" s="1846"/>
      <c r="I40" s="1846"/>
      <c r="J40" s="1846"/>
      <c r="K40" s="1846"/>
      <c r="L40" s="1846"/>
      <c r="M40" s="1846"/>
      <c r="N40" s="1846"/>
      <c r="O40" s="1846"/>
      <c r="P40" s="1846"/>
      <c r="Q40" s="1846"/>
      <c r="R40" s="1846"/>
      <c r="S40" s="1846"/>
    </row>
    <row r="41" spans="1:30" ht="15" customHeight="1" x14ac:dyDescent="0.15">
      <c r="A41" s="1846"/>
      <c r="B41" s="1846"/>
      <c r="C41" s="1846"/>
      <c r="D41" s="1846"/>
      <c r="E41" s="1846"/>
      <c r="F41" s="1846"/>
      <c r="G41" s="1846"/>
      <c r="H41" s="1846"/>
      <c r="I41" s="1846"/>
      <c r="J41" s="1846"/>
      <c r="K41" s="1846"/>
      <c r="L41" s="1846"/>
      <c r="M41" s="1846"/>
      <c r="N41" s="1846"/>
      <c r="O41" s="1846"/>
      <c r="P41" s="1846"/>
      <c r="Q41" s="1846"/>
      <c r="R41" s="1846"/>
      <c r="S41" s="1846"/>
    </row>
    <row r="42" spans="1:30" ht="15" customHeight="1" x14ac:dyDescent="0.15">
      <c r="A42" s="1846"/>
      <c r="B42" s="1846"/>
      <c r="C42" s="1846"/>
      <c r="D42" s="1846"/>
      <c r="E42" s="1846"/>
      <c r="F42" s="1846"/>
      <c r="G42" s="1846"/>
      <c r="H42" s="1846"/>
      <c r="I42" s="1846"/>
      <c r="J42" s="1846"/>
      <c r="K42" s="1846"/>
      <c r="L42" s="1846"/>
      <c r="M42" s="1846"/>
      <c r="N42" s="1846"/>
      <c r="O42" s="1846"/>
      <c r="P42" s="1846"/>
      <c r="Q42" s="1846"/>
      <c r="R42" s="1846"/>
      <c r="S42" s="1846"/>
    </row>
    <row r="43" spans="1:30" x14ac:dyDescent="0.15">
      <c r="A43" s="1847" t="s">
        <v>193</v>
      </c>
      <c r="B43" s="1847"/>
      <c r="C43" s="1847"/>
      <c r="D43" s="1847"/>
      <c r="E43" s="1847"/>
      <c r="F43" s="1847"/>
      <c r="G43" s="1847"/>
      <c r="H43" s="1847"/>
      <c r="I43" s="1847"/>
      <c r="J43" s="1847"/>
      <c r="K43" s="1847"/>
      <c r="L43" s="1847"/>
      <c r="M43" s="1847"/>
      <c r="N43" s="1847"/>
      <c r="O43" s="1847"/>
      <c r="P43" s="1847"/>
      <c r="Q43" s="1847"/>
      <c r="R43" s="1847"/>
      <c r="S43" s="1847"/>
    </row>
    <row r="44" spans="1:30" x14ac:dyDescent="0.15">
      <c r="A44" s="1847"/>
      <c r="B44" s="1847"/>
      <c r="C44" s="1847"/>
      <c r="D44" s="1847"/>
      <c r="E44" s="1847"/>
      <c r="F44" s="1847"/>
      <c r="G44" s="1847"/>
      <c r="H44" s="1847"/>
      <c r="I44" s="1847"/>
      <c r="J44" s="1847"/>
      <c r="K44" s="1847"/>
      <c r="L44" s="1847"/>
      <c r="M44" s="1847"/>
      <c r="N44" s="1847"/>
      <c r="O44" s="1847"/>
      <c r="P44" s="1847"/>
      <c r="Q44" s="1847"/>
      <c r="R44" s="1847"/>
      <c r="S44" s="1847"/>
    </row>
    <row r="48" spans="1:30" x14ac:dyDescent="0.15">
      <c r="A48" s="233"/>
      <c r="B48" s="233"/>
      <c r="C48" s="233"/>
      <c r="D48" s="233"/>
      <c r="E48" s="233"/>
      <c r="F48" s="233"/>
    </row>
  </sheetData>
  <mergeCells count="126">
    <mergeCell ref="A37:S38"/>
    <mergeCell ref="A43:S44"/>
    <mergeCell ref="A39:S42"/>
    <mergeCell ref="X7:Z10"/>
    <mergeCell ref="R34:S34"/>
    <mergeCell ref="L35:O35"/>
    <mergeCell ref="R35:S35"/>
    <mergeCell ref="A36:S36"/>
    <mergeCell ref="B35:E35"/>
    <mergeCell ref="H35:I35"/>
    <mergeCell ref="L31:O31"/>
    <mergeCell ref="R31:S31"/>
    <mergeCell ref="L32:O32"/>
    <mergeCell ref="R32:S32"/>
    <mergeCell ref="L33:O33"/>
    <mergeCell ref="R33:S33"/>
    <mergeCell ref="L34:O34"/>
    <mergeCell ref="B32:E32"/>
    <mergeCell ref="H32:I32"/>
    <mergeCell ref="B33:E33"/>
    <mergeCell ref="H33:I33"/>
    <mergeCell ref="B34:E34"/>
    <mergeCell ref="H34:I34"/>
    <mergeCell ref="R19:S19"/>
    <mergeCell ref="A2:S2"/>
    <mergeCell ref="A3:S3"/>
    <mergeCell ref="B31:E31"/>
    <mergeCell ref="H31:I31"/>
    <mergeCell ref="L28:O28"/>
    <mergeCell ref="R28:S28"/>
    <mergeCell ref="L29:O29"/>
    <mergeCell ref="R29:S29"/>
    <mergeCell ref="L30:O30"/>
    <mergeCell ref="R30:S30"/>
    <mergeCell ref="L25:O25"/>
    <mergeCell ref="R25:S25"/>
    <mergeCell ref="L26:O26"/>
    <mergeCell ref="R26:S26"/>
    <mergeCell ref="L27:O27"/>
    <mergeCell ref="R27:S27"/>
    <mergeCell ref="L22:O22"/>
    <mergeCell ref="R22:S22"/>
    <mergeCell ref="L23:O23"/>
    <mergeCell ref="R23:S23"/>
    <mergeCell ref="D4:S4"/>
    <mergeCell ref="B13:E13"/>
    <mergeCell ref="B14:E14"/>
    <mergeCell ref="B15:E15"/>
    <mergeCell ref="B16:E16"/>
    <mergeCell ref="R13:S13"/>
    <mergeCell ref="R14:S14"/>
    <mergeCell ref="A4:C4"/>
    <mergeCell ref="A5:C5"/>
    <mergeCell ref="A7:C7"/>
    <mergeCell ref="A9:A10"/>
    <mergeCell ref="P9:P10"/>
    <mergeCell ref="Q9:Q10"/>
    <mergeCell ref="R9:S10"/>
    <mergeCell ref="R11:S11"/>
    <mergeCell ref="R12:S12"/>
    <mergeCell ref="A6:C6"/>
    <mergeCell ref="D6:S6"/>
    <mergeCell ref="B9:E10"/>
    <mergeCell ref="F9:F10"/>
    <mergeCell ref="G9:G10"/>
    <mergeCell ref="B11:E11"/>
    <mergeCell ref="B12:E12"/>
    <mergeCell ref="D5:J5"/>
    <mergeCell ref="K5:M5"/>
    <mergeCell ref="N5:S5"/>
    <mergeCell ref="L9:O10"/>
    <mergeCell ref="L11:O11"/>
    <mergeCell ref="L24:O24"/>
    <mergeCell ref="R24:S24"/>
    <mergeCell ref="R21:S21"/>
    <mergeCell ref="R15:S15"/>
    <mergeCell ref="L17:O17"/>
    <mergeCell ref="R17:S17"/>
    <mergeCell ref="L18:O18"/>
    <mergeCell ref="R18:S18"/>
    <mergeCell ref="L16:O16"/>
    <mergeCell ref="R16:S16"/>
    <mergeCell ref="L20:O20"/>
    <mergeCell ref="R20:S20"/>
    <mergeCell ref="L15:O15"/>
    <mergeCell ref="L12:O12"/>
    <mergeCell ref="K9:K10"/>
    <mergeCell ref="H9:I10"/>
    <mergeCell ref="H11:I11"/>
    <mergeCell ref="H12:I12"/>
    <mergeCell ref="L19:O19"/>
    <mergeCell ref="L21:O21"/>
    <mergeCell ref="H13:I13"/>
    <mergeCell ref="H14:I14"/>
    <mergeCell ref="H15:I15"/>
    <mergeCell ref="H16:I16"/>
    <mergeCell ref="L13:O13"/>
    <mergeCell ref="L14:O14"/>
    <mergeCell ref="B17:E17"/>
    <mergeCell ref="B18:E18"/>
    <mergeCell ref="B19:E19"/>
    <mergeCell ref="B20:E20"/>
    <mergeCell ref="B21:E21"/>
    <mergeCell ref="B22:E22"/>
    <mergeCell ref="H17:I17"/>
    <mergeCell ref="H18:I18"/>
    <mergeCell ref="H25:I25"/>
    <mergeCell ref="H22:I22"/>
    <mergeCell ref="H23:I23"/>
    <mergeCell ref="H24:I24"/>
    <mergeCell ref="H29:I29"/>
    <mergeCell ref="H30:I30"/>
    <mergeCell ref="H19:I19"/>
    <mergeCell ref="H20:I20"/>
    <mergeCell ref="H21:I21"/>
    <mergeCell ref="B29:E29"/>
    <mergeCell ref="B30:E30"/>
    <mergeCell ref="B23:E23"/>
    <mergeCell ref="B24:E24"/>
    <mergeCell ref="B25:E25"/>
    <mergeCell ref="B26:E26"/>
    <mergeCell ref="B27:E27"/>
    <mergeCell ref="B28:E28"/>
    <mergeCell ref="H26:I26"/>
    <mergeCell ref="H27:I27"/>
    <mergeCell ref="H28:I28"/>
  </mergeCells>
  <phoneticPr fontId="7"/>
  <dataValidations count="1">
    <dataValidation type="list" allowBlank="1" showInputMessage="1" showErrorMessage="1" prompt="プルダウンで選択" sqref="P11:P35 F11:F35" xr:uid="{B753DB5D-D44A-45CD-AA95-EB47229A4710}">
      <formula1>$U$5:$W$5</formula1>
    </dataValidation>
  </dataValidations>
  <hyperlinks>
    <hyperlink ref="X7:Z10" location="目次!A1" display="目次へ" xr:uid="{6AFD26A1-BC58-49E7-87C3-0B9214D28D27}"/>
  </hyperlinks>
  <printOptions horizontalCentered="1"/>
  <pageMargins left="0.19685039370078741" right="0.19685039370078741" top="0.35433070866141736" bottom="0.15748031496062992" header="0.31496062992125984" footer="0.31496062992125984"/>
  <pageSetup paperSize="9" scale="88"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206" id="{C22862B1-AF15-48F8-95A4-ED05E3C46BC7}">
            <xm:f>目次!#REF!=目次!$BL$5</xm:f>
            <x14:dxf>
              <fill>
                <patternFill>
                  <bgColor theme="1" tint="0.499984740745262"/>
                </patternFill>
              </fill>
            </x14:dxf>
          </x14:cfRule>
          <xm:sqref>K7:S7</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B2BBF-B0C8-4A41-A592-8EF134780C19}">
  <sheetPr codeName="Sheet3">
    <tabColor theme="8" tint="0.39997558519241921"/>
    <pageSetUpPr fitToPage="1"/>
  </sheetPr>
  <dimension ref="A1:V35"/>
  <sheetViews>
    <sheetView showZeros="0" view="pageBreakPreview" zoomScaleNormal="100" zoomScaleSheetLayoutView="100" workbookViewId="0">
      <selection activeCell="E7" sqref="E7"/>
    </sheetView>
  </sheetViews>
  <sheetFormatPr defaultRowHeight="13.5" x14ac:dyDescent="0.15"/>
  <cols>
    <col min="1" max="1" width="8.75" customWidth="1"/>
    <col min="2" max="2" width="6.125" bestFit="1" customWidth="1"/>
    <col min="3" max="3" width="7.75" customWidth="1"/>
    <col min="4" max="5" width="5.5" bestFit="1" customWidth="1"/>
    <col min="6" max="6" width="10.5" bestFit="1" customWidth="1"/>
    <col min="7" max="7" width="6.5" customWidth="1"/>
    <col min="8" max="8" width="7.5" bestFit="1" customWidth="1"/>
    <col min="9" max="9" width="5.5" bestFit="1" customWidth="1"/>
    <col min="10" max="10" width="7.75" customWidth="1"/>
    <col min="11" max="11" width="6.125" bestFit="1" customWidth="1"/>
    <col min="12" max="15" width="5.75" customWidth="1"/>
    <col min="18" max="19" width="0" hidden="1" customWidth="1"/>
  </cols>
  <sheetData>
    <row r="1" spans="1:22" ht="14.45" customHeight="1" x14ac:dyDescent="0.15">
      <c r="A1" s="1879" t="s">
        <v>145</v>
      </c>
      <c r="B1" s="1879"/>
      <c r="C1" s="1879"/>
      <c r="D1" s="1879"/>
      <c r="E1" s="1879"/>
      <c r="F1" s="1879"/>
      <c r="G1" s="1879"/>
      <c r="H1" s="1879"/>
      <c r="I1" s="1879"/>
      <c r="J1" s="1879"/>
      <c r="K1" s="1879"/>
      <c r="L1" s="1879"/>
      <c r="M1" s="1879"/>
      <c r="N1" s="1879"/>
      <c r="O1" s="1879"/>
    </row>
    <row r="2" spans="1:22" ht="14.45" customHeight="1" x14ac:dyDescent="0.15">
      <c r="A2" s="1879"/>
      <c r="B2" s="1879"/>
      <c r="C2" s="1879"/>
      <c r="D2" s="1879"/>
      <c r="E2" s="1879"/>
      <c r="F2" s="1879"/>
      <c r="G2" s="1879"/>
      <c r="H2" s="1879"/>
      <c r="I2" s="1879"/>
      <c r="J2" s="1879"/>
      <c r="K2" s="1879"/>
      <c r="L2" s="1879"/>
      <c r="M2" s="1879"/>
      <c r="N2" s="1879"/>
      <c r="O2" s="1879"/>
    </row>
    <row r="3" spans="1:22" ht="14.45" customHeight="1" x14ac:dyDescent="0.15">
      <c r="A3" s="1879"/>
      <c r="B3" s="1879"/>
      <c r="C3" s="1879"/>
      <c r="D3" s="1879"/>
      <c r="E3" s="1879"/>
      <c r="F3" s="1879"/>
      <c r="G3" s="1879"/>
      <c r="H3" s="1879"/>
      <c r="I3" s="1879"/>
      <c r="J3" s="1879"/>
      <c r="K3" s="1879"/>
      <c r="L3" s="1879"/>
      <c r="M3" s="1879"/>
      <c r="N3" s="1879"/>
      <c r="O3" s="1879"/>
    </row>
    <row r="4" spans="1:22" ht="14.45" customHeight="1" x14ac:dyDescent="0.15">
      <c r="A4" s="10"/>
      <c r="B4" s="10"/>
      <c r="C4" s="10"/>
      <c r="D4" s="10"/>
      <c r="E4" s="10"/>
      <c r="F4" s="10"/>
      <c r="G4" s="10"/>
      <c r="H4" s="10"/>
      <c r="I4" s="10"/>
      <c r="J4" s="10"/>
      <c r="K4" s="10"/>
      <c r="L4" s="10"/>
      <c r="M4" s="10"/>
      <c r="N4" s="10"/>
      <c r="O4" s="10"/>
    </row>
    <row r="5" spans="1:22" ht="20.45" customHeight="1" thickBot="1" x14ac:dyDescent="0.2">
      <c r="A5" s="1883" t="s">
        <v>149</v>
      </c>
      <c r="B5" s="1883"/>
      <c r="C5" s="1883"/>
      <c r="D5" s="1883"/>
      <c r="E5" s="1883"/>
      <c r="F5" s="1883"/>
      <c r="G5" s="1883"/>
      <c r="H5" s="1883"/>
      <c r="I5" s="1883"/>
      <c r="J5" s="1883"/>
      <c r="K5" s="1883"/>
      <c r="L5" s="1883"/>
      <c r="M5" s="1883"/>
      <c r="N5" s="1883"/>
      <c r="O5" s="1883"/>
    </row>
    <row r="6" spans="1:22" ht="25.15" customHeight="1" thickBot="1" x14ac:dyDescent="0.2">
      <c r="A6" s="14" t="s">
        <v>116</v>
      </c>
      <c r="B6" s="1886">
        <f>【2ヵ月前】活動ﾌﾟﾛｸﾞﾗﾑ!E4</f>
        <v>0</v>
      </c>
      <c r="C6" s="1886"/>
      <c r="D6" s="1886"/>
      <c r="E6" s="1886"/>
      <c r="F6" s="1886"/>
      <c r="G6" s="1886"/>
      <c r="H6" s="1886"/>
      <c r="I6" s="1886"/>
      <c r="J6" s="1886"/>
      <c r="K6" s="1886"/>
      <c r="L6" s="1886"/>
      <c r="M6" s="1886"/>
      <c r="N6" s="1886"/>
      <c r="O6" s="1887"/>
    </row>
    <row r="7" spans="1:22" ht="22.15" customHeight="1" thickBot="1" x14ac:dyDescent="0.2">
      <c r="A7" s="14" t="s">
        <v>117</v>
      </c>
      <c r="B7" s="15" t="s">
        <v>44</v>
      </c>
      <c r="C7" s="16">
        <f>【2ヵ月前】活動ﾌﾟﾛｸﾞﾗﾑ!F6</f>
        <v>0</v>
      </c>
      <c r="D7" s="1" t="s">
        <v>0</v>
      </c>
      <c r="E7" s="17"/>
      <c r="F7" s="1" t="s">
        <v>1</v>
      </c>
      <c r="G7" s="17"/>
      <c r="H7" s="1" t="s">
        <v>14</v>
      </c>
      <c r="I7" s="1884"/>
      <c r="J7" s="1884"/>
      <c r="K7" s="1884"/>
      <c r="L7" s="1884"/>
      <c r="M7" s="1884"/>
      <c r="N7" s="1884"/>
      <c r="O7" s="1885"/>
      <c r="T7" s="1676" t="s">
        <v>660</v>
      </c>
      <c r="U7" s="1678"/>
    </row>
    <row r="8" spans="1:22" ht="22.15" customHeight="1" thickBot="1" x14ac:dyDescent="0.2">
      <c r="A8" s="1880" t="s">
        <v>118</v>
      </c>
      <c r="B8" s="1872" t="s">
        <v>119</v>
      </c>
      <c r="C8" s="1872"/>
      <c r="D8" s="1872"/>
      <c r="E8" s="1872"/>
      <c r="F8" s="1872" t="s">
        <v>120</v>
      </c>
      <c r="G8" s="1872"/>
      <c r="H8" s="1872" t="s">
        <v>152</v>
      </c>
      <c r="I8" s="1872" t="s">
        <v>147</v>
      </c>
      <c r="J8" s="1857" t="s">
        <v>124</v>
      </c>
      <c r="K8" s="1858"/>
      <c r="L8" s="1861" t="s">
        <v>135</v>
      </c>
      <c r="M8" s="1862"/>
      <c r="N8" s="1865" t="s">
        <v>125</v>
      </c>
      <c r="O8" s="1866"/>
      <c r="R8" s="7"/>
      <c r="S8" s="7" t="s">
        <v>157</v>
      </c>
      <c r="T8" s="1681"/>
      <c r="U8" s="1683"/>
    </row>
    <row r="9" spans="1:22" ht="22.15" customHeight="1" x14ac:dyDescent="0.15">
      <c r="A9" s="1881"/>
      <c r="B9" s="1948" t="s">
        <v>121</v>
      </c>
      <c r="C9" s="1948"/>
      <c r="D9" s="1948"/>
      <c r="E9" s="1948"/>
      <c r="F9" s="1945"/>
      <c r="G9" s="1945"/>
      <c r="H9" s="1873"/>
      <c r="I9" s="1873"/>
      <c r="J9" s="1859"/>
      <c r="K9" s="1860"/>
      <c r="L9" s="1863"/>
      <c r="M9" s="1864"/>
      <c r="N9" s="1867"/>
      <c r="O9" s="1868"/>
      <c r="T9" s="477"/>
      <c r="U9" s="477"/>
    </row>
    <row r="10" spans="1:22" ht="22.15" customHeight="1" x14ac:dyDescent="0.15">
      <c r="A10" s="1881"/>
      <c r="B10" s="1896" t="s">
        <v>122</v>
      </c>
      <c r="C10" s="1896"/>
      <c r="D10" s="1896"/>
      <c r="E10" s="1896"/>
      <c r="F10" s="1946"/>
      <c r="G10" s="1946"/>
      <c r="H10" s="1873"/>
      <c r="I10" s="1873" t="s">
        <v>146</v>
      </c>
      <c r="J10" s="1851"/>
      <c r="K10" s="1852"/>
      <c r="L10" s="1888"/>
      <c r="M10" s="1889"/>
      <c r="N10" s="1892"/>
      <c r="O10" s="1893"/>
      <c r="T10" s="477"/>
      <c r="U10" s="477"/>
    </row>
    <row r="11" spans="1:22" ht="22.15" customHeight="1" thickBot="1" x14ac:dyDescent="0.2">
      <c r="A11" s="1882"/>
      <c r="B11" s="1899" t="s">
        <v>123</v>
      </c>
      <c r="C11" s="1899"/>
      <c r="D11" s="1899"/>
      <c r="E11" s="1899"/>
      <c r="F11" s="1947"/>
      <c r="G11" s="1947"/>
      <c r="H11" s="1874"/>
      <c r="I11" s="1874"/>
      <c r="J11" s="1853"/>
      <c r="K11" s="1854"/>
      <c r="L11" s="1890"/>
      <c r="M11" s="1891"/>
      <c r="N11" s="1894"/>
      <c r="O11" s="1895"/>
      <c r="V11" s="477"/>
    </row>
    <row r="12" spans="1:22" ht="22.15" customHeight="1" x14ac:dyDescent="0.15">
      <c r="A12" s="1880" t="s">
        <v>126</v>
      </c>
      <c r="B12" s="1949"/>
      <c r="C12" s="1949"/>
      <c r="D12" s="18" t="s">
        <v>127</v>
      </c>
      <c r="E12" s="18" t="s">
        <v>128</v>
      </c>
      <c r="F12" s="18" t="s">
        <v>137</v>
      </c>
      <c r="G12" s="18" t="s">
        <v>129</v>
      </c>
      <c r="H12" s="1872" t="s">
        <v>138</v>
      </c>
      <c r="I12" s="1872"/>
      <c r="J12" s="1849" t="s">
        <v>141</v>
      </c>
      <c r="K12" s="1849"/>
      <c r="L12" s="1870"/>
      <c r="M12" s="1870"/>
      <c r="N12" s="1870"/>
      <c r="O12" s="1871"/>
      <c r="V12" s="477"/>
    </row>
    <row r="13" spans="1:22" ht="22.15" customHeight="1" x14ac:dyDescent="0.15">
      <c r="A13" s="1881"/>
      <c r="B13" s="1944" t="s">
        <v>130</v>
      </c>
      <c r="C13" s="1944"/>
      <c r="D13" s="23"/>
      <c r="E13" s="24"/>
      <c r="F13" s="25"/>
      <c r="G13" s="29">
        <f>SUM(D13:F13)</f>
        <v>0</v>
      </c>
      <c r="H13" s="1873"/>
      <c r="I13" s="1873"/>
      <c r="J13" s="1850" t="s">
        <v>142</v>
      </c>
      <c r="K13" s="1850"/>
      <c r="L13" s="1897"/>
      <c r="M13" s="1897"/>
      <c r="N13" s="1897"/>
      <c r="O13" s="1898"/>
      <c r="V13" s="477"/>
    </row>
    <row r="14" spans="1:22" ht="22.15" customHeight="1" thickBot="1" x14ac:dyDescent="0.2">
      <c r="A14" s="1882"/>
      <c r="B14" s="1869" t="s">
        <v>136</v>
      </c>
      <c r="C14" s="1869"/>
      <c r="D14" s="26"/>
      <c r="E14" s="27"/>
      <c r="F14" s="28"/>
      <c r="G14" s="30">
        <f>SUM(D14:F14)</f>
        <v>0</v>
      </c>
      <c r="H14" s="1874"/>
      <c r="I14" s="1874"/>
      <c r="J14" s="1869" t="s">
        <v>148</v>
      </c>
      <c r="K14" s="1869"/>
      <c r="L14" s="1855"/>
      <c r="M14" s="1855"/>
      <c r="N14" s="1855"/>
      <c r="O14" s="1856"/>
      <c r="V14" s="477"/>
    </row>
    <row r="15" spans="1:22" ht="22.15" customHeight="1" x14ac:dyDescent="0.15">
      <c r="A15" s="1880" t="s">
        <v>143</v>
      </c>
      <c r="B15" s="1849" t="s">
        <v>140</v>
      </c>
      <c r="C15" s="1849"/>
      <c r="D15" s="1849"/>
      <c r="E15" s="1849"/>
      <c r="F15" s="1875"/>
      <c r="G15" s="1875"/>
      <c r="H15" s="1875"/>
      <c r="I15" s="1875"/>
      <c r="J15" s="1875"/>
      <c r="K15" s="1875"/>
      <c r="L15" s="1875"/>
      <c r="M15" s="1875"/>
      <c r="N15" s="1875"/>
      <c r="O15" s="1876"/>
    </row>
    <row r="16" spans="1:22" ht="22.15" customHeight="1" x14ac:dyDescent="0.15">
      <c r="A16" s="1881"/>
      <c r="B16" s="1850" t="s">
        <v>144</v>
      </c>
      <c r="C16" s="1850"/>
      <c r="D16" s="1850"/>
      <c r="E16" s="1850"/>
      <c r="F16" s="1877"/>
      <c r="G16" s="1877"/>
      <c r="H16" s="1877"/>
      <c r="I16" s="1877"/>
      <c r="J16" s="1877"/>
      <c r="K16" s="1877"/>
      <c r="L16" s="1877"/>
      <c r="M16" s="1877"/>
      <c r="N16" s="1877"/>
      <c r="O16" s="1878"/>
    </row>
    <row r="17" spans="1:15" ht="22.15" customHeight="1" x14ac:dyDescent="0.15">
      <c r="A17" s="1881"/>
      <c r="B17" s="1850" t="s">
        <v>139</v>
      </c>
      <c r="C17" s="1850"/>
      <c r="D17" s="1850"/>
      <c r="E17" s="1850"/>
      <c r="F17" s="1877"/>
      <c r="G17" s="1877"/>
      <c r="H17" s="1877"/>
      <c r="I17" s="1877"/>
      <c r="J17" s="1877"/>
      <c r="K17" s="1877"/>
      <c r="L17" s="1877"/>
      <c r="M17" s="1877"/>
      <c r="N17" s="1877"/>
      <c r="O17" s="1878"/>
    </row>
    <row r="18" spans="1:15" ht="22.15" customHeight="1" x14ac:dyDescent="0.15">
      <c r="A18" s="1881"/>
      <c r="B18" s="1921" t="s">
        <v>131</v>
      </c>
      <c r="C18" s="1921"/>
      <c r="D18" s="1921"/>
      <c r="E18" s="1921"/>
      <c r="F18" s="1937" t="s">
        <v>217</v>
      </c>
      <c r="G18" s="1938"/>
      <c r="H18" s="1938"/>
      <c r="I18" s="1938"/>
      <c r="J18" s="1938" t="s">
        <v>218</v>
      </c>
      <c r="K18" s="1938"/>
      <c r="L18" s="1938"/>
      <c r="M18" s="1938"/>
      <c r="N18" s="1938"/>
      <c r="O18" s="1939"/>
    </row>
    <row r="19" spans="1:15" ht="22.15" customHeight="1" x14ac:dyDescent="0.15">
      <c r="A19" s="1881"/>
      <c r="B19" s="1873"/>
      <c r="C19" s="1873"/>
      <c r="D19" s="1873"/>
      <c r="E19" s="1873"/>
      <c r="F19" s="1901" t="s">
        <v>232</v>
      </c>
      <c r="G19" s="1902"/>
      <c r="H19" s="1902"/>
      <c r="I19" s="1902"/>
      <c r="J19" s="1902"/>
      <c r="K19" s="1902"/>
      <c r="L19" s="1902"/>
      <c r="M19" s="1902"/>
      <c r="N19" s="1902"/>
      <c r="O19" s="1903"/>
    </row>
    <row r="20" spans="1:15" ht="22.15" customHeight="1" thickBot="1" x14ac:dyDescent="0.2">
      <c r="A20" s="1882"/>
      <c r="B20" s="1874"/>
      <c r="C20" s="1874"/>
      <c r="D20" s="1874"/>
      <c r="E20" s="1874"/>
      <c r="F20" s="1904" t="s">
        <v>155</v>
      </c>
      <c r="G20" s="1905"/>
      <c r="H20" s="1906"/>
      <c r="I20" s="1906"/>
      <c r="J20" s="1906"/>
      <c r="K20" s="1906"/>
      <c r="L20" s="1906"/>
      <c r="M20" s="1906"/>
      <c r="N20" s="1906"/>
      <c r="O20" s="4" t="s">
        <v>156</v>
      </c>
    </row>
    <row r="21" spans="1:15" ht="22.15" customHeight="1" x14ac:dyDescent="0.15">
      <c r="A21" s="1880" t="s">
        <v>132</v>
      </c>
      <c r="B21" s="1872" t="s">
        <v>133</v>
      </c>
      <c r="C21" s="1872"/>
      <c r="D21" s="1943" t="s">
        <v>224</v>
      </c>
      <c r="E21" s="1936"/>
      <c r="F21" s="48" t="s">
        <v>223</v>
      </c>
      <c r="G21" s="1936" t="s">
        <v>222</v>
      </c>
      <c r="H21" s="1936"/>
      <c r="I21" s="1936"/>
      <c r="J21" s="48" t="s">
        <v>221</v>
      </c>
      <c r="K21" s="1935" t="s">
        <v>220</v>
      </c>
      <c r="L21" s="1935"/>
      <c r="M21" s="1933" t="s">
        <v>219</v>
      </c>
      <c r="N21" s="1933"/>
      <c r="O21" s="1934"/>
    </row>
    <row r="22" spans="1:15" ht="22.15" customHeight="1" x14ac:dyDescent="0.15">
      <c r="A22" s="1881"/>
      <c r="B22" s="1873"/>
      <c r="C22" s="1873"/>
      <c r="D22" s="1940" t="s">
        <v>227</v>
      </c>
      <c r="E22" s="1941"/>
      <c r="F22" s="1941"/>
      <c r="G22" s="1942" t="s">
        <v>226</v>
      </c>
      <c r="H22" s="1942"/>
      <c r="I22" s="1942"/>
      <c r="J22" s="1942"/>
      <c r="K22" s="1929" t="s">
        <v>225</v>
      </c>
      <c r="L22" s="1929"/>
      <c r="M22" s="1929"/>
      <c r="N22" s="1929"/>
      <c r="O22" s="1930"/>
    </row>
    <row r="23" spans="1:15" ht="22.15" customHeight="1" x14ac:dyDescent="0.15">
      <c r="A23" s="1881"/>
      <c r="B23" s="1873"/>
      <c r="C23" s="1873"/>
      <c r="D23" s="1919" t="s">
        <v>150</v>
      </c>
      <c r="E23" s="1919"/>
      <c r="F23" s="1920"/>
      <c r="G23" s="1932" t="s">
        <v>216</v>
      </c>
      <c r="H23" s="1925"/>
      <c r="I23" s="1925"/>
      <c r="J23" s="1925" t="s">
        <v>214</v>
      </c>
      <c r="K23" s="1925"/>
      <c r="L23" s="1925" t="s">
        <v>215</v>
      </c>
      <c r="M23" s="1925"/>
      <c r="N23" s="1925"/>
      <c r="O23" s="1926"/>
    </row>
    <row r="24" spans="1:15" ht="22.15" customHeight="1" x14ac:dyDescent="0.15">
      <c r="A24" s="1881"/>
      <c r="B24" s="1873"/>
      <c r="C24" s="1873"/>
      <c r="D24" s="1919"/>
      <c r="E24" s="1919"/>
      <c r="F24" s="1920"/>
      <c r="G24" s="1931" t="s">
        <v>211</v>
      </c>
      <c r="H24" s="1929"/>
      <c r="I24" s="1929"/>
      <c r="J24" s="1929"/>
      <c r="K24" s="1929" t="s">
        <v>212</v>
      </c>
      <c r="L24" s="1929"/>
      <c r="M24" s="1929"/>
      <c r="N24" s="1929" t="s">
        <v>213</v>
      </c>
      <c r="O24" s="1930"/>
    </row>
    <row r="25" spans="1:15" ht="22.15" customHeight="1" x14ac:dyDescent="0.15">
      <c r="A25" s="1881"/>
      <c r="B25" s="1873" t="s">
        <v>134</v>
      </c>
      <c r="C25" s="1873"/>
      <c r="D25" s="1927" t="s">
        <v>231</v>
      </c>
      <c r="E25" s="1928"/>
      <c r="F25" s="1928"/>
      <c r="G25" s="1928"/>
      <c r="H25" s="1925" t="s">
        <v>229</v>
      </c>
      <c r="I25" s="1925"/>
      <c r="J25" s="1925"/>
      <c r="K25" s="1925"/>
      <c r="L25" s="1925"/>
      <c r="M25" s="1925"/>
      <c r="N25" s="1925"/>
      <c r="O25" s="1926"/>
    </row>
    <row r="26" spans="1:15" ht="22.15" customHeight="1" x14ac:dyDescent="0.15">
      <c r="A26" s="1881"/>
      <c r="B26" s="1873"/>
      <c r="C26" s="1873"/>
      <c r="D26" s="1901" t="s">
        <v>230</v>
      </c>
      <c r="E26" s="1902"/>
      <c r="F26" s="1902"/>
      <c r="G26" s="1902"/>
      <c r="H26" s="1902"/>
      <c r="I26" s="1902"/>
      <c r="J26" s="1923" t="s">
        <v>228</v>
      </c>
      <c r="K26" s="1923"/>
      <c r="L26" s="1923"/>
      <c r="M26" s="1923"/>
      <c r="N26" s="1923"/>
      <c r="O26" s="1924"/>
    </row>
    <row r="27" spans="1:15" ht="22.15" customHeight="1" x14ac:dyDescent="0.15">
      <c r="A27" s="1881"/>
      <c r="B27" s="1873"/>
      <c r="C27" s="1873"/>
      <c r="D27" s="1907" t="s">
        <v>233</v>
      </c>
      <c r="E27" s="1907"/>
      <c r="F27" s="1907"/>
      <c r="G27" s="1907"/>
      <c r="H27" s="1907"/>
      <c r="I27" s="1907"/>
      <c r="J27" s="1907"/>
      <c r="K27" s="1907"/>
      <c r="L27" s="1907"/>
      <c r="M27" s="1907"/>
      <c r="N27" s="1907"/>
      <c r="O27" s="1908"/>
    </row>
    <row r="28" spans="1:15" ht="22.15" customHeight="1" x14ac:dyDescent="0.15">
      <c r="A28" s="1881"/>
      <c r="B28" s="1873"/>
      <c r="C28" s="1873"/>
      <c r="D28" s="1917" t="s">
        <v>234</v>
      </c>
      <c r="E28" s="1917"/>
      <c r="F28" s="1917"/>
      <c r="G28" s="1917"/>
      <c r="H28" s="1917"/>
      <c r="I28" s="1917"/>
      <c r="J28" s="1917"/>
      <c r="K28" s="1917"/>
      <c r="L28" s="1917"/>
      <c r="M28" s="1917"/>
      <c r="N28" s="1917"/>
      <c r="O28" s="1918"/>
    </row>
    <row r="29" spans="1:15" ht="22.15" customHeight="1" x14ac:dyDescent="0.15">
      <c r="A29" s="1881"/>
      <c r="B29" s="1873"/>
      <c r="C29" s="1873"/>
      <c r="D29" s="1917" t="s">
        <v>235</v>
      </c>
      <c r="E29" s="1917"/>
      <c r="F29" s="1917"/>
      <c r="G29" s="1917"/>
      <c r="H29" s="1917"/>
      <c r="I29" s="1917"/>
      <c r="J29" s="1917"/>
      <c r="K29" s="1917"/>
      <c r="L29" s="1917"/>
      <c r="M29" s="1917"/>
      <c r="N29" s="1917"/>
      <c r="O29" s="1918"/>
    </row>
    <row r="30" spans="1:15" ht="22.15" customHeight="1" x14ac:dyDescent="0.15">
      <c r="A30" s="1881"/>
      <c r="B30" s="1873"/>
      <c r="C30" s="1873"/>
      <c r="D30" s="1911" t="s">
        <v>151</v>
      </c>
      <c r="E30" s="1911"/>
      <c r="F30" s="1912"/>
      <c r="G30" s="1913"/>
      <c r="H30" s="1914"/>
      <c r="I30" s="1914"/>
      <c r="J30" s="1914"/>
      <c r="K30" s="1914"/>
      <c r="L30" s="1914"/>
      <c r="M30" s="1914"/>
      <c r="N30" s="1914"/>
      <c r="O30" s="1915"/>
    </row>
    <row r="31" spans="1:15" ht="22.15" customHeight="1" thickBot="1" x14ac:dyDescent="0.2">
      <c r="A31" s="1882"/>
      <c r="B31" s="1874"/>
      <c r="C31" s="1874"/>
      <c r="D31" s="1909" t="s">
        <v>236</v>
      </c>
      <c r="E31" s="1909"/>
      <c r="F31" s="1909"/>
      <c r="G31" s="1909"/>
      <c r="H31" s="1909"/>
      <c r="I31" s="1909"/>
      <c r="J31" s="1909"/>
      <c r="K31" s="1909"/>
      <c r="L31" s="1909"/>
      <c r="M31" s="1909"/>
      <c r="N31" s="1909"/>
      <c r="O31" s="1910"/>
    </row>
    <row r="32" spans="1:15" ht="13.15" customHeight="1" x14ac:dyDescent="0.15">
      <c r="A32" s="11"/>
      <c r="B32" s="11"/>
      <c r="C32" s="11"/>
      <c r="D32" s="3"/>
      <c r="E32" s="3"/>
      <c r="F32" s="3"/>
      <c r="G32" s="3"/>
      <c r="H32" s="3"/>
      <c r="I32" s="3"/>
      <c r="J32" s="3"/>
      <c r="K32" s="3"/>
      <c r="L32" s="3"/>
      <c r="M32" s="3"/>
      <c r="N32" s="3"/>
      <c r="O32" s="3"/>
    </row>
    <row r="33" spans="1:15" ht="13.9" customHeight="1" x14ac:dyDescent="0.15">
      <c r="A33" s="1916" t="s">
        <v>153</v>
      </c>
      <c r="B33" s="1916"/>
      <c r="C33" s="1916"/>
      <c r="D33" s="1916"/>
      <c r="E33" s="1916"/>
      <c r="F33" s="1916"/>
      <c r="G33" s="1916"/>
      <c r="H33" s="1916"/>
      <c r="I33" s="1916"/>
      <c r="J33" s="1916"/>
      <c r="K33" s="1916"/>
      <c r="L33" s="1916"/>
      <c r="M33" s="1916"/>
      <c r="N33" s="1916"/>
      <c r="O33" s="1916"/>
    </row>
    <row r="34" spans="1:15" x14ac:dyDescent="0.15">
      <c r="A34" s="1922" t="s">
        <v>154</v>
      </c>
      <c r="B34" s="1922"/>
      <c r="C34" s="1922"/>
      <c r="D34" s="1922"/>
      <c r="E34" s="1922"/>
      <c r="F34" s="1922"/>
      <c r="G34" s="1922"/>
      <c r="H34" s="1922"/>
      <c r="I34" s="1922"/>
      <c r="J34" s="1922"/>
      <c r="K34" s="1922"/>
      <c r="L34" s="1922"/>
      <c r="M34" s="1922"/>
      <c r="N34" s="1922"/>
      <c r="O34" s="1922"/>
    </row>
    <row r="35" spans="1:15" x14ac:dyDescent="0.15">
      <c r="A35" s="1900" t="s">
        <v>262</v>
      </c>
      <c r="B35" s="1900"/>
      <c r="C35" s="1900"/>
      <c r="D35" s="1900"/>
      <c r="E35" s="1900"/>
      <c r="F35" s="1900"/>
      <c r="G35" s="1900"/>
      <c r="H35" s="1900"/>
      <c r="I35" s="1900"/>
      <c r="J35" s="1900"/>
      <c r="K35" s="1900"/>
      <c r="L35" s="1900"/>
      <c r="M35" s="1900"/>
      <c r="N35" s="1900"/>
      <c r="O35" s="1900"/>
    </row>
  </sheetData>
  <mergeCells count="77">
    <mergeCell ref="B13:C13"/>
    <mergeCell ref="F9:G9"/>
    <mergeCell ref="F10:G10"/>
    <mergeCell ref="F11:G11"/>
    <mergeCell ref="B9:E9"/>
    <mergeCell ref="B12:C12"/>
    <mergeCell ref="G21:I21"/>
    <mergeCell ref="K22:O22"/>
    <mergeCell ref="F18:I18"/>
    <mergeCell ref="J18:O18"/>
    <mergeCell ref="D22:F22"/>
    <mergeCell ref="G22:J22"/>
    <mergeCell ref="D21:E21"/>
    <mergeCell ref="A34:O34"/>
    <mergeCell ref="J13:K13"/>
    <mergeCell ref="J26:O26"/>
    <mergeCell ref="H25:O25"/>
    <mergeCell ref="D26:I26"/>
    <mergeCell ref="D25:G25"/>
    <mergeCell ref="A15:A20"/>
    <mergeCell ref="N24:O24"/>
    <mergeCell ref="G24:J24"/>
    <mergeCell ref="K24:M24"/>
    <mergeCell ref="G23:I23"/>
    <mergeCell ref="J23:K23"/>
    <mergeCell ref="L23:O23"/>
    <mergeCell ref="M21:O21"/>
    <mergeCell ref="K21:L21"/>
    <mergeCell ref="B16:E16"/>
    <mergeCell ref="A35:O35"/>
    <mergeCell ref="F19:O19"/>
    <mergeCell ref="F20:G20"/>
    <mergeCell ref="H20:N20"/>
    <mergeCell ref="D27:O27"/>
    <mergeCell ref="D31:O31"/>
    <mergeCell ref="D30:F30"/>
    <mergeCell ref="G30:O30"/>
    <mergeCell ref="A33:O33"/>
    <mergeCell ref="A21:A31"/>
    <mergeCell ref="B21:C24"/>
    <mergeCell ref="B25:C31"/>
    <mergeCell ref="D28:O28"/>
    <mergeCell ref="D29:O29"/>
    <mergeCell ref="D23:F24"/>
    <mergeCell ref="B18:E20"/>
    <mergeCell ref="T7:U8"/>
    <mergeCell ref="A1:O3"/>
    <mergeCell ref="A12:A14"/>
    <mergeCell ref="A5:O5"/>
    <mergeCell ref="I7:O7"/>
    <mergeCell ref="B6:O6"/>
    <mergeCell ref="L10:M11"/>
    <mergeCell ref="N10:O11"/>
    <mergeCell ref="A8:A11"/>
    <mergeCell ref="H8:H11"/>
    <mergeCell ref="I8:I9"/>
    <mergeCell ref="I10:I11"/>
    <mergeCell ref="B10:E10"/>
    <mergeCell ref="L13:O13"/>
    <mergeCell ref="B11:E11"/>
    <mergeCell ref="B8:E8"/>
    <mergeCell ref="B15:E15"/>
    <mergeCell ref="B17:E17"/>
    <mergeCell ref="J10:K11"/>
    <mergeCell ref="L14:O14"/>
    <mergeCell ref="J8:K9"/>
    <mergeCell ref="L8:M9"/>
    <mergeCell ref="N8:O9"/>
    <mergeCell ref="J12:K12"/>
    <mergeCell ref="J14:K14"/>
    <mergeCell ref="L12:O12"/>
    <mergeCell ref="B14:C14"/>
    <mergeCell ref="H12:I14"/>
    <mergeCell ref="F15:O15"/>
    <mergeCell ref="F16:O16"/>
    <mergeCell ref="F17:O17"/>
    <mergeCell ref="F8:G8"/>
  </mergeCells>
  <phoneticPr fontId="7"/>
  <dataValidations count="1">
    <dataValidation type="list" allowBlank="1" showInputMessage="1" sqref="F9:G11" xr:uid="{86B5FB48-9F69-40EE-9129-5C1E8A2D258D}">
      <formula1>$R$8:$S$8</formula1>
    </dataValidation>
  </dataValidations>
  <hyperlinks>
    <hyperlink ref="T7:U8" location="目次!A1" display="目次へ" xr:uid="{3997D959-AFAA-4739-8737-D7C1B23D631C}"/>
  </hyperlinks>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from>
                    <xdr:col>3</xdr:col>
                    <xdr:colOff>9525</xdr:colOff>
                    <xdr:row>20</xdr:row>
                    <xdr:rowOff>19050</xdr:rowOff>
                  </from>
                  <to>
                    <xdr:col>3</xdr:col>
                    <xdr:colOff>314325</xdr:colOff>
                    <xdr:row>20</xdr:row>
                    <xdr:rowOff>247650</xdr:rowOff>
                  </to>
                </anchor>
              </controlPr>
            </control>
          </mc:Choice>
        </mc:AlternateContent>
        <mc:AlternateContent xmlns:mc="http://schemas.openxmlformats.org/markup-compatibility/2006">
          <mc:Choice Requires="x14">
            <control shapeId="14339" r:id="rId5" name="Check Box 3">
              <controlPr defaultSize="0" autoFill="0" autoLine="0" autoPict="0">
                <anchor>
                  <from>
                    <xdr:col>6</xdr:col>
                    <xdr:colOff>9525</xdr:colOff>
                    <xdr:row>20</xdr:row>
                    <xdr:rowOff>19050</xdr:rowOff>
                  </from>
                  <to>
                    <xdr:col>6</xdr:col>
                    <xdr:colOff>314325</xdr:colOff>
                    <xdr:row>20</xdr:row>
                    <xdr:rowOff>247650</xdr:rowOff>
                  </to>
                </anchor>
              </controlPr>
            </control>
          </mc:Choice>
        </mc:AlternateContent>
        <mc:AlternateContent xmlns:mc="http://schemas.openxmlformats.org/markup-compatibility/2006">
          <mc:Choice Requires="x14">
            <control shapeId="14340" r:id="rId6" name="Check Box 4">
              <controlPr defaultSize="0" autoFill="0" autoLine="0" autoPict="0">
                <anchor>
                  <from>
                    <xdr:col>7</xdr:col>
                    <xdr:colOff>19050</xdr:colOff>
                    <xdr:row>20</xdr:row>
                    <xdr:rowOff>19050</xdr:rowOff>
                  </from>
                  <to>
                    <xdr:col>7</xdr:col>
                    <xdr:colOff>342900</xdr:colOff>
                    <xdr:row>20</xdr:row>
                    <xdr:rowOff>266700</xdr:rowOff>
                  </to>
                </anchor>
              </controlPr>
            </control>
          </mc:Choice>
        </mc:AlternateContent>
        <mc:AlternateContent xmlns:mc="http://schemas.openxmlformats.org/markup-compatibility/2006">
          <mc:Choice Requires="x14">
            <control shapeId="14341" r:id="rId7" name="Check Box 5">
              <controlPr defaultSize="0" autoFill="0" autoLine="0" autoPict="0">
                <anchor>
                  <from>
                    <xdr:col>9</xdr:col>
                    <xdr:colOff>123825</xdr:colOff>
                    <xdr:row>20</xdr:row>
                    <xdr:rowOff>19050</xdr:rowOff>
                  </from>
                  <to>
                    <xdr:col>9</xdr:col>
                    <xdr:colOff>419100</xdr:colOff>
                    <xdr:row>20</xdr:row>
                    <xdr:rowOff>247650</xdr:rowOff>
                  </to>
                </anchor>
              </controlPr>
            </control>
          </mc:Choice>
        </mc:AlternateContent>
        <mc:AlternateContent xmlns:mc="http://schemas.openxmlformats.org/markup-compatibility/2006">
          <mc:Choice Requires="x14">
            <control shapeId="14342" r:id="rId8" name="Check Box 6">
              <controlPr defaultSize="0" autoFill="0" autoLine="0" autoPict="0">
                <anchor>
                  <from>
                    <xdr:col>12</xdr:col>
                    <xdr:colOff>38100</xdr:colOff>
                    <xdr:row>20</xdr:row>
                    <xdr:rowOff>19050</xdr:rowOff>
                  </from>
                  <to>
                    <xdr:col>12</xdr:col>
                    <xdr:colOff>352425</xdr:colOff>
                    <xdr:row>20</xdr:row>
                    <xdr:rowOff>247650</xdr:rowOff>
                  </to>
                </anchor>
              </controlPr>
            </control>
          </mc:Choice>
        </mc:AlternateContent>
        <mc:AlternateContent xmlns:mc="http://schemas.openxmlformats.org/markup-compatibility/2006">
          <mc:Choice Requires="x14">
            <control shapeId="14344" r:id="rId9" name="Check Box 8">
              <controlPr defaultSize="0" autoFill="0" autoLine="0" autoPict="0">
                <anchor>
                  <from>
                    <xdr:col>13</xdr:col>
                    <xdr:colOff>28575</xdr:colOff>
                    <xdr:row>20</xdr:row>
                    <xdr:rowOff>19050</xdr:rowOff>
                  </from>
                  <to>
                    <xdr:col>13</xdr:col>
                    <xdr:colOff>361950</xdr:colOff>
                    <xdr:row>20</xdr:row>
                    <xdr:rowOff>247650</xdr:rowOff>
                  </to>
                </anchor>
              </controlPr>
            </control>
          </mc:Choice>
        </mc:AlternateContent>
        <mc:AlternateContent xmlns:mc="http://schemas.openxmlformats.org/markup-compatibility/2006">
          <mc:Choice Requires="x14">
            <control shapeId="14345" r:id="rId10" name="Check Box 9">
              <controlPr defaultSize="0" autoFill="0" autoLine="0" autoPict="0">
                <anchor>
                  <from>
                    <xdr:col>3</xdr:col>
                    <xdr:colOff>9525</xdr:colOff>
                    <xdr:row>21</xdr:row>
                    <xdr:rowOff>19050</xdr:rowOff>
                  </from>
                  <to>
                    <xdr:col>3</xdr:col>
                    <xdr:colOff>314325</xdr:colOff>
                    <xdr:row>21</xdr:row>
                    <xdr:rowOff>247650</xdr:rowOff>
                  </to>
                </anchor>
              </controlPr>
            </control>
          </mc:Choice>
        </mc:AlternateContent>
        <mc:AlternateContent xmlns:mc="http://schemas.openxmlformats.org/markup-compatibility/2006">
          <mc:Choice Requires="x14">
            <control shapeId="14346" r:id="rId11" name="Check Box 10">
              <controlPr defaultSize="0" autoFill="0" autoLine="0" autoPict="0">
                <anchor>
                  <from>
                    <xdr:col>6</xdr:col>
                    <xdr:colOff>200025</xdr:colOff>
                    <xdr:row>21</xdr:row>
                    <xdr:rowOff>19050</xdr:rowOff>
                  </from>
                  <to>
                    <xdr:col>7</xdr:col>
                    <xdr:colOff>85725</xdr:colOff>
                    <xdr:row>21</xdr:row>
                    <xdr:rowOff>247650</xdr:rowOff>
                  </to>
                </anchor>
              </controlPr>
            </control>
          </mc:Choice>
        </mc:AlternateContent>
        <mc:AlternateContent xmlns:mc="http://schemas.openxmlformats.org/markup-compatibility/2006">
          <mc:Choice Requires="x14">
            <control shapeId="14347" r:id="rId12" name="Check Box 11">
              <controlPr defaultSize="0" autoFill="0" autoLine="0" autoPict="0">
                <anchor>
                  <from>
                    <xdr:col>10</xdr:col>
                    <xdr:colOff>104775</xdr:colOff>
                    <xdr:row>21</xdr:row>
                    <xdr:rowOff>19050</xdr:rowOff>
                  </from>
                  <to>
                    <xdr:col>10</xdr:col>
                    <xdr:colOff>390525</xdr:colOff>
                    <xdr:row>21</xdr:row>
                    <xdr:rowOff>266700</xdr:rowOff>
                  </to>
                </anchor>
              </controlPr>
            </control>
          </mc:Choice>
        </mc:AlternateContent>
        <mc:AlternateContent xmlns:mc="http://schemas.openxmlformats.org/markup-compatibility/2006">
          <mc:Choice Requires="x14">
            <control shapeId="14349" r:id="rId13" name="Check Box 13">
              <controlPr defaultSize="0" autoFill="0" autoLine="0" autoPict="0">
                <anchor>
                  <from>
                    <xdr:col>6</xdr:col>
                    <xdr:colOff>304800</xdr:colOff>
                    <xdr:row>22</xdr:row>
                    <xdr:rowOff>19050</xdr:rowOff>
                  </from>
                  <to>
                    <xdr:col>7</xdr:col>
                    <xdr:colOff>152400</xdr:colOff>
                    <xdr:row>22</xdr:row>
                    <xdr:rowOff>247650</xdr:rowOff>
                  </to>
                </anchor>
              </controlPr>
            </control>
          </mc:Choice>
        </mc:AlternateContent>
        <mc:AlternateContent xmlns:mc="http://schemas.openxmlformats.org/markup-compatibility/2006">
          <mc:Choice Requires="x14">
            <control shapeId="14350" r:id="rId14" name="Check Box 14">
              <controlPr defaultSize="0" autoFill="0" autoLine="0" autoPict="0">
                <anchor>
                  <from>
                    <xdr:col>10</xdr:col>
                    <xdr:colOff>247650</xdr:colOff>
                    <xdr:row>22</xdr:row>
                    <xdr:rowOff>19050</xdr:rowOff>
                  </from>
                  <to>
                    <xdr:col>11</xdr:col>
                    <xdr:colOff>171450</xdr:colOff>
                    <xdr:row>22</xdr:row>
                    <xdr:rowOff>247650</xdr:rowOff>
                  </to>
                </anchor>
              </controlPr>
            </control>
          </mc:Choice>
        </mc:AlternateContent>
        <mc:AlternateContent xmlns:mc="http://schemas.openxmlformats.org/markup-compatibility/2006">
          <mc:Choice Requires="x14">
            <control shapeId="14351" r:id="rId15" name="Check Box 15">
              <controlPr defaultSize="0" autoFill="0" autoLine="0" autoPict="0">
                <anchor>
                  <from>
                    <xdr:col>9</xdr:col>
                    <xdr:colOff>123825</xdr:colOff>
                    <xdr:row>22</xdr:row>
                    <xdr:rowOff>19050</xdr:rowOff>
                  </from>
                  <to>
                    <xdr:col>9</xdr:col>
                    <xdr:colOff>428625</xdr:colOff>
                    <xdr:row>22</xdr:row>
                    <xdr:rowOff>247650</xdr:rowOff>
                  </to>
                </anchor>
              </controlPr>
            </control>
          </mc:Choice>
        </mc:AlternateContent>
        <mc:AlternateContent xmlns:mc="http://schemas.openxmlformats.org/markup-compatibility/2006">
          <mc:Choice Requires="x14">
            <control shapeId="14352" r:id="rId16" name="Check Box 16">
              <controlPr defaultSize="0" autoFill="0" autoLine="0" autoPict="0">
                <anchor>
                  <from>
                    <xdr:col>13</xdr:col>
                    <xdr:colOff>114300</xdr:colOff>
                    <xdr:row>23</xdr:row>
                    <xdr:rowOff>19050</xdr:rowOff>
                  </from>
                  <to>
                    <xdr:col>14</xdr:col>
                    <xdr:colOff>28575</xdr:colOff>
                    <xdr:row>23</xdr:row>
                    <xdr:rowOff>247650</xdr:rowOff>
                  </to>
                </anchor>
              </controlPr>
            </control>
          </mc:Choice>
        </mc:AlternateContent>
        <mc:AlternateContent xmlns:mc="http://schemas.openxmlformats.org/markup-compatibility/2006">
          <mc:Choice Requires="x14">
            <control shapeId="14353" r:id="rId17" name="Check Box 17">
              <controlPr defaultSize="0" autoFill="0" autoLine="0" autoPict="0">
                <anchor>
                  <from>
                    <xdr:col>10</xdr:col>
                    <xdr:colOff>238125</xdr:colOff>
                    <xdr:row>23</xdr:row>
                    <xdr:rowOff>19050</xdr:rowOff>
                  </from>
                  <to>
                    <xdr:col>11</xdr:col>
                    <xdr:colOff>85725</xdr:colOff>
                    <xdr:row>23</xdr:row>
                    <xdr:rowOff>266700</xdr:rowOff>
                  </to>
                </anchor>
              </controlPr>
            </control>
          </mc:Choice>
        </mc:AlternateContent>
        <mc:AlternateContent xmlns:mc="http://schemas.openxmlformats.org/markup-compatibility/2006">
          <mc:Choice Requires="x14">
            <control shapeId="14354" r:id="rId18" name="Check Box 18">
              <controlPr defaultSize="0" autoFill="0" autoLine="0" autoPict="0">
                <anchor>
                  <from>
                    <xdr:col>7</xdr:col>
                    <xdr:colOff>295275</xdr:colOff>
                    <xdr:row>23</xdr:row>
                    <xdr:rowOff>0</xdr:rowOff>
                  </from>
                  <to>
                    <xdr:col>8</xdr:col>
                    <xdr:colOff>47625</xdr:colOff>
                    <xdr:row>23</xdr:row>
                    <xdr:rowOff>247650</xdr:rowOff>
                  </to>
                </anchor>
              </controlPr>
            </control>
          </mc:Choice>
        </mc:AlternateContent>
        <mc:AlternateContent xmlns:mc="http://schemas.openxmlformats.org/markup-compatibility/2006">
          <mc:Choice Requires="x14">
            <control shapeId="14355" r:id="rId19" name="Check Box 19">
              <controlPr defaultSize="0" autoFill="0" autoLine="0" autoPict="0">
                <anchor>
                  <from>
                    <xdr:col>9</xdr:col>
                    <xdr:colOff>76200</xdr:colOff>
                    <xdr:row>25</xdr:row>
                    <xdr:rowOff>19050</xdr:rowOff>
                  </from>
                  <to>
                    <xdr:col>9</xdr:col>
                    <xdr:colOff>352425</xdr:colOff>
                    <xdr:row>25</xdr:row>
                    <xdr:rowOff>247650</xdr:rowOff>
                  </to>
                </anchor>
              </controlPr>
            </control>
          </mc:Choice>
        </mc:AlternateContent>
        <mc:AlternateContent xmlns:mc="http://schemas.openxmlformats.org/markup-compatibility/2006">
          <mc:Choice Requires="x14">
            <control shapeId="14356" r:id="rId20" name="Check Box 20">
              <controlPr defaultSize="0" autoFill="0" autoLine="0" autoPict="0">
                <anchor>
                  <from>
                    <xdr:col>3</xdr:col>
                    <xdr:colOff>9525</xdr:colOff>
                    <xdr:row>30</xdr:row>
                    <xdr:rowOff>19050</xdr:rowOff>
                  </from>
                  <to>
                    <xdr:col>3</xdr:col>
                    <xdr:colOff>314325</xdr:colOff>
                    <xdr:row>30</xdr:row>
                    <xdr:rowOff>266700</xdr:rowOff>
                  </to>
                </anchor>
              </controlPr>
            </control>
          </mc:Choice>
        </mc:AlternateContent>
        <mc:AlternateContent xmlns:mc="http://schemas.openxmlformats.org/markup-compatibility/2006">
          <mc:Choice Requires="x14">
            <control shapeId="14357" r:id="rId21" name="Check Box 21">
              <controlPr defaultSize="0" autoFill="0" autoLine="0" autoPict="0">
                <anchor>
                  <from>
                    <xdr:col>3</xdr:col>
                    <xdr:colOff>9525</xdr:colOff>
                    <xdr:row>28</xdr:row>
                    <xdr:rowOff>0</xdr:rowOff>
                  </from>
                  <to>
                    <xdr:col>3</xdr:col>
                    <xdr:colOff>314325</xdr:colOff>
                    <xdr:row>28</xdr:row>
                    <xdr:rowOff>247650</xdr:rowOff>
                  </to>
                </anchor>
              </controlPr>
            </control>
          </mc:Choice>
        </mc:AlternateContent>
        <mc:AlternateContent xmlns:mc="http://schemas.openxmlformats.org/markup-compatibility/2006">
          <mc:Choice Requires="x14">
            <control shapeId="14358" r:id="rId22" name="Check Box 22">
              <controlPr defaultSize="0" autoFill="0" autoLine="0" autoPict="0">
                <anchor>
                  <from>
                    <xdr:col>3</xdr:col>
                    <xdr:colOff>9525</xdr:colOff>
                    <xdr:row>27</xdr:row>
                    <xdr:rowOff>19050</xdr:rowOff>
                  </from>
                  <to>
                    <xdr:col>3</xdr:col>
                    <xdr:colOff>314325</xdr:colOff>
                    <xdr:row>27</xdr:row>
                    <xdr:rowOff>266700</xdr:rowOff>
                  </to>
                </anchor>
              </controlPr>
            </control>
          </mc:Choice>
        </mc:AlternateContent>
        <mc:AlternateContent xmlns:mc="http://schemas.openxmlformats.org/markup-compatibility/2006">
          <mc:Choice Requires="x14">
            <control shapeId="14359" r:id="rId23" name="Check Box 23">
              <controlPr defaultSize="0" autoFill="0" autoLine="0" autoPict="0">
                <anchor>
                  <from>
                    <xdr:col>7</xdr:col>
                    <xdr:colOff>104775</xdr:colOff>
                    <xdr:row>24</xdr:row>
                    <xdr:rowOff>19050</xdr:rowOff>
                  </from>
                  <to>
                    <xdr:col>7</xdr:col>
                    <xdr:colOff>333375</xdr:colOff>
                    <xdr:row>24</xdr:row>
                    <xdr:rowOff>247650</xdr:rowOff>
                  </to>
                </anchor>
              </controlPr>
            </control>
          </mc:Choice>
        </mc:AlternateContent>
        <mc:AlternateContent xmlns:mc="http://schemas.openxmlformats.org/markup-compatibility/2006">
          <mc:Choice Requires="x14">
            <control shapeId="14360" r:id="rId24" name="Check Box 24">
              <controlPr defaultSize="0" autoFill="0" autoLine="0" autoPict="0">
                <anchor>
                  <from>
                    <xdr:col>3</xdr:col>
                    <xdr:colOff>9525</xdr:colOff>
                    <xdr:row>26</xdr:row>
                    <xdr:rowOff>19050</xdr:rowOff>
                  </from>
                  <to>
                    <xdr:col>3</xdr:col>
                    <xdr:colOff>314325</xdr:colOff>
                    <xdr:row>26</xdr:row>
                    <xdr:rowOff>247650</xdr:rowOff>
                  </to>
                </anchor>
              </controlPr>
            </control>
          </mc:Choice>
        </mc:AlternateContent>
        <mc:AlternateContent xmlns:mc="http://schemas.openxmlformats.org/markup-compatibility/2006">
          <mc:Choice Requires="x14">
            <control shapeId="14361" r:id="rId25" name="Check Box 25">
              <controlPr defaultSize="0" autoFill="0" autoLine="0" autoPict="0">
                <anchor>
                  <from>
                    <xdr:col>3</xdr:col>
                    <xdr:colOff>9525</xdr:colOff>
                    <xdr:row>25</xdr:row>
                    <xdr:rowOff>19050</xdr:rowOff>
                  </from>
                  <to>
                    <xdr:col>3</xdr:col>
                    <xdr:colOff>276225</xdr:colOff>
                    <xdr:row>25</xdr:row>
                    <xdr:rowOff>247650</xdr:rowOff>
                  </to>
                </anchor>
              </controlPr>
            </control>
          </mc:Choice>
        </mc:AlternateContent>
        <mc:AlternateContent xmlns:mc="http://schemas.openxmlformats.org/markup-compatibility/2006">
          <mc:Choice Requires="x14">
            <control shapeId="14362" r:id="rId26" name="Check Box 26">
              <controlPr defaultSize="0" autoFill="0" autoLine="0" autoPict="0">
                <anchor>
                  <from>
                    <xdr:col>3</xdr:col>
                    <xdr:colOff>9525</xdr:colOff>
                    <xdr:row>24</xdr:row>
                    <xdr:rowOff>19050</xdr:rowOff>
                  </from>
                  <to>
                    <xdr:col>3</xdr:col>
                    <xdr:colOff>314325</xdr:colOff>
                    <xdr:row>24</xdr:row>
                    <xdr:rowOff>247650</xdr:rowOff>
                  </to>
                </anchor>
              </controlPr>
            </control>
          </mc:Choice>
        </mc:AlternateContent>
        <mc:AlternateContent xmlns:mc="http://schemas.openxmlformats.org/markup-compatibility/2006">
          <mc:Choice Requires="x14">
            <control shapeId="14363" r:id="rId27" name="Check Box 27">
              <controlPr defaultSize="0" autoFill="0" autoLine="0" autoPict="0">
                <anchor moveWithCells="1">
                  <from>
                    <xdr:col>5</xdr:col>
                    <xdr:colOff>0</xdr:colOff>
                    <xdr:row>17</xdr:row>
                    <xdr:rowOff>19050</xdr:rowOff>
                  </from>
                  <to>
                    <xdr:col>5</xdr:col>
                    <xdr:colOff>295275</xdr:colOff>
                    <xdr:row>17</xdr:row>
                    <xdr:rowOff>247650</xdr:rowOff>
                  </to>
                </anchor>
              </controlPr>
            </control>
          </mc:Choice>
        </mc:AlternateContent>
        <mc:AlternateContent xmlns:mc="http://schemas.openxmlformats.org/markup-compatibility/2006">
          <mc:Choice Requires="x14">
            <control shapeId="14364" r:id="rId28" name="Check Box 28">
              <controlPr defaultSize="0" autoFill="0" autoLine="0" autoPict="0">
                <anchor moveWithCells="1">
                  <from>
                    <xdr:col>5</xdr:col>
                    <xdr:colOff>0</xdr:colOff>
                    <xdr:row>18</xdr:row>
                    <xdr:rowOff>38100</xdr:rowOff>
                  </from>
                  <to>
                    <xdr:col>5</xdr:col>
                    <xdr:colOff>304800</xdr:colOff>
                    <xdr:row>18</xdr:row>
                    <xdr:rowOff>266700</xdr:rowOff>
                  </to>
                </anchor>
              </controlPr>
            </control>
          </mc:Choice>
        </mc:AlternateContent>
        <mc:AlternateContent xmlns:mc="http://schemas.openxmlformats.org/markup-compatibility/2006">
          <mc:Choice Requires="x14">
            <control shapeId="14365" r:id="rId29" name="Check Box 29">
              <controlPr defaultSize="0" autoFill="0" autoLine="0" autoPict="0">
                <anchor moveWithCells="1">
                  <from>
                    <xdr:col>5</xdr:col>
                    <xdr:colOff>0</xdr:colOff>
                    <xdr:row>19</xdr:row>
                    <xdr:rowOff>47625</xdr:rowOff>
                  </from>
                  <to>
                    <xdr:col>5</xdr:col>
                    <xdr:colOff>295275</xdr:colOff>
                    <xdr:row>20</xdr:row>
                    <xdr:rowOff>0</xdr:rowOff>
                  </to>
                </anchor>
              </controlPr>
            </control>
          </mc:Choice>
        </mc:AlternateContent>
        <mc:AlternateContent xmlns:mc="http://schemas.openxmlformats.org/markup-compatibility/2006">
          <mc:Choice Requires="x14">
            <control shapeId="14366" r:id="rId30" name="Check Box 30">
              <controlPr defaultSize="0" autoFill="0" autoLine="0" autoPict="0">
                <anchor moveWithCells="1">
                  <from>
                    <xdr:col>9</xdr:col>
                    <xdr:colOff>19050</xdr:colOff>
                    <xdr:row>17</xdr:row>
                    <xdr:rowOff>28575</xdr:rowOff>
                  </from>
                  <to>
                    <xdr:col>9</xdr:col>
                    <xdr:colOff>323850</xdr:colOff>
                    <xdr:row>17</xdr:row>
                    <xdr:rowOff>247650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59091-89E1-44D2-8229-35BB1FAC65DD}">
  <sheetPr codeName="Sheet6">
    <tabColor theme="8" tint="0.39997558519241921"/>
    <pageSetUpPr fitToPage="1"/>
  </sheetPr>
  <dimension ref="A1:T37"/>
  <sheetViews>
    <sheetView showZeros="0" view="pageBreakPreview" zoomScaleNormal="100" zoomScaleSheetLayoutView="100" workbookViewId="0">
      <selection activeCell="F12" sqref="F12"/>
    </sheetView>
  </sheetViews>
  <sheetFormatPr defaultRowHeight="13.5" x14ac:dyDescent="0.15"/>
  <cols>
    <col min="1" max="1" width="9.5" bestFit="1" customWidth="1"/>
    <col min="2" max="2" width="6.125" bestFit="1" customWidth="1"/>
    <col min="3" max="3" width="7.75" customWidth="1"/>
    <col min="4" max="7" width="5.5" bestFit="1" customWidth="1"/>
    <col min="8" max="8" width="12.875" bestFit="1" customWidth="1"/>
    <col min="9" max="9" width="5.5" bestFit="1" customWidth="1"/>
    <col min="10" max="10" width="7.75" customWidth="1"/>
    <col min="11" max="11" width="6.125" bestFit="1" customWidth="1"/>
    <col min="12" max="13" width="6.75" customWidth="1"/>
    <col min="14" max="15" width="7.75" customWidth="1"/>
    <col min="17" max="18" width="0" hidden="1" customWidth="1"/>
  </cols>
  <sheetData>
    <row r="1" spans="1:20" ht="14.45" customHeight="1" x14ac:dyDescent="0.15">
      <c r="A1" s="1879" t="s">
        <v>158</v>
      </c>
      <c r="B1" s="1879"/>
      <c r="C1" s="1879"/>
      <c r="D1" s="1879"/>
      <c r="E1" s="1879"/>
      <c r="F1" s="1879"/>
      <c r="G1" s="1879"/>
      <c r="H1" s="1879"/>
      <c r="I1" s="1879"/>
      <c r="J1" s="1879"/>
      <c r="K1" s="1879"/>
      <c r="L1" s="1879"/>
      <c r="M1" s="1879"/>
      <c r="N1" s="1879"/>
      <c r="O1" s="1879"/>
    </row>
    <row r="2" spans="1:20" ht="14.45" customHeight="1" x14ac:dyDescent="0.15">
      <c r="A2" s="1879"/>
      <c r="B2" s="1879"/>
      <c r="C2" s="1879"/>
      <c r="D2" s="1879"/>
      <c r="E2" s="1879"/>
      <c r="F2" s="1879"/>
      <c r="G2" s="1879"/>
      <c r="H2" s="1879"/>
      <c r="I2" s="1879"/>
      <c r="J2" s="1879"/>
      <c r="K2" s="1879"/>
      <c r="L2" s="1879"/>
      <c r="M2" s="1879"/>
      <c r="N2" s="1879"/>
      <c r="O2" s="1879"/>
    </row>
    <row r="3" spans="1:20" ht="14.45" customHeight="1" x14ac:dyDescent="0.15">
      <c r="A3" s="1879"/>
      <c r="B3" s="1879"/>
      <c r="C3" s="1879"/>
      <c r="D3" s="1879"/>
      <c r="E3" s="1879"/>
      <c r="F3" s="1879"/>
      <c r="G3" s="1879"/>
      <c r="H3" s="1879"/>
      <c r="I3" s="1879"/>
      <c r="J3" s="1879"/>
      <c r="K3" s="1879"/>
      <c r="L3" s="1879"/>
      <c r="M3" s="1879"/>
      <c r="N3" s="1879"/>
      <c r="O3" s="1879"/>
    </row>
    <row r="4" spans="1:20" ht="14.45" customHeight="1" x14ac:dyDescent="0.15">
      <c r="A4" s="10"/>
      <c r="B4" s="10"/>
      <c r="C4" s="10"/>
      <c r="D4" s="10"/>
      <c r="E4" s="10"/>
      <c r="F4" s="10"/>
      <c r="G4" s="10"/>
      <c r="H4" s="10"/>
      <c r="I4" s="10"/>
      <c r="J4" s="10"/>
      <c r="K4" s="10"/>
      <c r="L4" s="10"/>
      <c r="M4" s="10"/>
      <c r="N4" s="10"/>
      <c r="O4" s="10"/>
    </row>
    <row r="5" spans="1:20" ht="20.45" customHeight="1" thickBot="1" x14ac:dyDescent="0.2">
      <c r="A5" s="1883"/>
      <c r="B5" s="1883"/>
      <c r="C5" s="1883"/>
      <c r="D5" s="1883"/>
      <c r="E5" s="1883"/>
      <c r="F5" s="1883"/>
      <c r="G5" s="1883"/>
      <c r="H5" s="1883"/>
      <c r="I5" s="1883"/>
      <c r="J5" s="1883"/>
      <c r="K5" s="1883"/>
      <c r="L5" s="1883"/>
      <c r="M5" s="1883"/>
      <c r="N5" s="1883"/>
      <c r="O5" s="1883"/>
    </row>
    <row r="6" spans="1:20" ht="25.15" customHeight="1" x14ac:dyDescent="0.15">
      <c r="A6" s="50" t="s">
        <v>116</v>
      </c>
      <c r="B6" s="1950">
        <f>【2ヵ月前】活動ﾌﾟﾛｸﾞﾗﾑ!E4</f>
        <v>0</v>
      </c>
      <c r="C6" s="1950"/>
      <c r="D6" s="1950"/>
      <c r="E6" s="1950"/>
      <c r="F6" s="1950"/>
      <c r="G6" s="1950"/>
      <c r="H6" s="1950"/>
      <c r="I6" s="1950"/>
      <c r="J6" s="1950"/>
      <c r="K6" s="1950"/>
      <c r="L6" s="1950"/>
      <c r="M6" s="1950"/>
      <c r="N6" s="1950"/>
      <c r="O6" s="1951"/>
      <c r="S6" s="1676" t="s">
        <v>660</v>
      </c>
      <c r="T6" s="1678"/>
    </row>
    <row r="7" spans="1:20" ht="22.15" customHeight="1" thickBot="1" x14ac:dyDescent="0.2">
      <c r="A7" s="51" t="s">
        <v>117</v>
      </c>
      <c r="B7" s="6" t="s">
        <v>44</v>
      </c>
      <c r="C7" s="9">
        <f>【2ヵ月前】活動ﾌﾟﾛｸﾞﾗﾑ!F6</f>
        <v>0</v>
      </c>
      <c r="D7" s="5" t="s">
        <v>0</v>
      </c>
      <c r="E7" s="8"/>
      <c r="F7" s="5" t="s">
        <v>1</v>
      </c>
      <c r="G7" s="8"/>
      <c r="H7" s="5" t="s">
        <v>14</v>
      </c>
      <c r="I7" s="1952"/>
      <c r="J7" s="1952"/>
      <c r="K7" s="1952"/>
      <c r="L7" s="1952"/>
      <c r="M7" s="1952"/>
      <c r="N7" s="1952"/>
      <c r="O7" s="1953"/>
      <c r="S7" s="1681"/>
      <c r="T7" s="1683"/>
    </row>
    <row r="8" spans="1:20" ht="22.15" customHeight="1" x14ac:dyDescent="0.15">
      <c r="A8" s="1957" t="s">
        <v>118</v>
      </c>
      <c r="B8" s="1873" t="s">
        <v>119</v>
      </c>
      <c r="C8" s="1873"/>
      <c r="D8" s="1873"/>
      <c r="E8" s="1873"/>
      <c r="F8" s="53" t="s">
        <v>163</v>
      </c>
      <c r="G8" s="53" t="s">
        <v>164</v>
      </c>
      <c r="H8" s="13" t="s">
        <v>165</v>
      </c>
      <c r="I8" s="1873" t="s">
        <v>126</v>
      </c>
      <c r="J8" s="1955"/>
      <c r="K8" s="1955"/>
      <c r="L8" s="54" t="s">
        <v>127</v>
      </c>
      <c r="M8" s="54" t="s">
        <v>128</v>
      </c>
      <c r="N8" s="54" t="s">
        <v>137</v>
      </c>
      <c r="O8" s="56" t="s">
        <v>129</v>
      </c>
    </row>
    <row r="9" spans="1:20" ht="22.15" customHeight="1" x14ac:dyDescent="0.15">
      <c r="A9" s="1958"/>
      <c r="B9" s="1973" t="s">
        <v>159</v>
      </c>
      <c r="C9" s="1973"/>
      <c r="D9" s="1973"/>
      <c r="E9" s="1973"/>
      <c r="F9" s="31"/>
      <c r="G9" s="31"/>
      <c r="H9" s="58"/>
      <c r="I9" s="1873"/>
      <c r="J9" s="1944" t="s">
        <v>167</v>
      </c>
      <c r="K9" s="1944"/>
      <c r="L9" s="34"/>
      <c r="M9" s="35"/>
      <c r="N9" s="35"/>
      <c r="O9" s="59">
        <f>SUM(L9:N9)</f>
        <v>0</v>
      </c>
    </row>
    <row r="10" spans="1:20" ht="22.15" customHeight="1" x14ac:dyDescent="0.15">
      <c r="A10" s="1958"/>
      <c r="B10" s="1954" t="s">
        <v>160</v>
      </c>
      <c r="C10" s="1954"/>
      <c r="D10" s="1954"/>
      <c r="E10" s="1954"/>
      <c r="F10" s="32"/>
      <c r="G10" s="32"/>
      <c r="H10" s="32"/>
      <c r="I10" s="1873"/>
      <c r="J10" s="1921" t="s">
        <v>136</v>
      </c>
      <c r="K10" s="1921"/>
      <c r="L10" s="36"/>
      <c r="M10" s="37"/>
      <c r="N10" s="37"/>
      <c r="O10" s="60">
        <f>SUM(L10:N10)</f>
        <v>0</v>
      </c>
    </row>
    <row r="11" spans="1:20" ht="22.15" customHeight="1" x14ac:dyDescent="0.15">
      <c r="A11" s="1958"/>
      <c r="B11" s="1967"/>
      <c r="C11" s="1967"/>
      <c r="D11" s="1967"/>
      <c r="E11" s="1967"/>
      <c r="F11" s="603"/>
      <c r="G11" s="603"/>
      <c r="H11" s="603"/>
      <c r="I11" s="1976" t="s">
        <v>138</v>
      </c>
      <c r="J11" s="1977"/>
      <c r="K11" s="1956" t="s">
        <v>141</v>
      </c>
      <c r="L11" s="1956"/>
      <c r="M11" s="1961"/>
      <c r="N11" s="1962"/>
      <c r="O11" s="1963"/>
    </row>
    <row r="12" spans="1:20" ht="22.15" customHeight="1" x14ac:dyDescent="0.15">
      <c r="A12" s="1958"/>
      <c r="B12" s="1954" t="s">
        <v>161</v>
      </c>
      <c r="C12" s="1954"/>
      <c r="D12" s="1954"/>
      <c r="E12" s="1954"/>
      <c r="F12" s="32"/>
      <c r="G12" s="32"/>
      <c r="H12" s="32"/>
      <c r="I12" s="1978"/>
      <c r="J12" s="1979"/>
      <c r="K12" s="1960" t="s">
        <v>142</v>
      </c>
      <c r="L12" s="1960"/>
      <c r="M12" s="1964"/>
      <c r="N12" s="1965"/>
      <c r="O12" s="1966"/>
      <c r="Q12" s="7"/>
      <c r="R12" s="7" t="s">
        <v>157</v>
      </c>
    </row>
    <row r="13" spans="1:20" ht="22.15" customHeight="1" x14ac:dyDescent="0.15">
      <c r="A13" s="1958"/>
      <c r="B13" s="1954" t="s">
        <v>162</v>
      </c>
      <c r="C13" s="1954"/>
      <c r="D13" s="1954"/>
      <c r="E13" s="1954"/>
      <c r="F13" s="32"/>
      <c r="G13" s="32"/>
      <c r="H13" s="32"/>
      <c r="I13" s="1978"/>
      <c r="J13" s="1979"/>
      <c r="K13" s="1960" t="s">
        <v>148</v>
      </c>
      <c r="L13" s="1960"/>
      <c r="M13" s="1964"/>
      <c r="N13" s="1965"/>
      <c r="O13" s="1966"/>
    </row>
    <row r="14" spans="1:20" ht="22.15" customHeight="1" x14ac:dyDescent="0.15">
      <c r="A14" s="1959"/>
      <c r="B14" s="1968" t="s">
        <v>11</v>
      </c>
      <c r="C14" s="1968"/>
      <c r="D14" s="1968"/>
      <c r="E14" s="1968"/>
      <c r="F14" s="33"/>
      <c r="G14" s="33"/>
      <c r="H14" s="33"/>
      <c r="I14" s="1980"/>
      <c r="J14" s="1981"/>
      <c r="K14" s="1969" t="s">
        <v>144</v>
      </c>
      <c r="L14" s="1969"/>
      <c r="M14" s="1970"/>
      <c r="N14" s="1971"/>
      <c r="O14" s="1972"/>
    </row>
    <row r="15" spans="1:20" ht="22.15" customHeight="1" x14ac:dyDescent="0.15">
      <c r="A15" s="1881" t="s">
        <v>152</v>
      </c>
      <c r="B15" s="52" t="s">
        <v>147</v>
      </c>
      <c r="C15" s="1986" t="s">
        <v>124</v>
      </c>
      <c r="D15" s="1987"/>
      <c r="E15" s="1991" t="s">
        <v>135</v>
      </c>
      <c r="F15" s="1992"/>
      <c r="G15" s="1993"/>
      <c r="H15" s="55" t="s">
        <v>125</v>
      </c>
      <c r="I15" s="1873" t="s">
        <v>166</v>
      </c>
      <c r="J15" s="1873"/>
      <c r="K15" s="1873"/>
      <c r="L15" s="1873"/>
      <c r="M15" s="1873"/>
      <c r="N15" s="1873"/>
      <c r="O15" s="1996"/>
    </row>
    <row r="16" spans="1:20" ht="22.15" customHeight="1" x14ac:dyDescent="0.15">
      <c r="A16" s="1881"/>
      <c r="B16" s="53" t="s">
        <v>146</v>
      </c>
      <c r="C16" s="1851"/>
      <c r="D16" s="1852"/>
      <c r="E16" s="1994"/>
      <c r="F16" s="1952"/>
      <c r="G16" s="1995"/>
      <c r="H16" s="38"/>
      <c r="I16" s="1997"/>
      <c r="J16" s="1998"/>
      <c r="K16" s="1998"/>
      <c r="L16" s="1998"/>
      <c r="M16" s="1998"/>
      <c r="N16" s="1998"/>
      <c r="O16" s="1999"/>
    </row>
    <row r="17" spans="1:15" ht="22.15" customHeight="1" x14ac:dyDescent="0.15">
      <c r="A17" s="1881" t="s">
        <v>168</v>
      </c>
      <c r="B17" s="1988" t="s">
        <v>140</v>
      </c>
      <c r="C17" s="1988"/>
      <c r="D17" s="1988"/>
      <c r="E17" s="1988"/>
      <c r="F17" s="1989"/>
      <c r="G17" s="1989"/>
      <c r="H17" s="1989"/>
      <c r="I17" s="1989"/>
      <c r="J17" s="1989"/>
      <c r="K17" s="1989"/>
      <c r="L17" s="1989"/>
      <c r="M17" s="1989"/>
      <c r="N17" s="1989"/>
      <c r="O17" s="1990"/>
    </row>
    <row r="18" spans="1:15" ht="22.15" customHeight="1" x14ac:dyDescent="0.15">
      <c r="A18" s="1881"/>
      <c r="B18" s="1850" t="s">
        <v>144</v>
      </c>
      <c r="C18" s="1850"/>
      <c r="D18" s="1850"/>
      <c r="E18" s="1850"/>
      <c r="F18" s="1982"/>
      <c r="G18" s="1982"/>
      <c r="H18" s="1982"/>
      <c r="I18" s="1982"/>
      <c r="J18" s="1982"/>
      <c r="K18" s="1982"/>
      <c r="L18" s="1982"/>
      <c r="M18" s="1982"/>
      <c r="N18" s="1982"/>
      <c r="O18" s="1983"/>
    </row>
    <row r="19" spans="1:15" ht="22.15" customHeight="1" x14ac:dyDescent="0.15">
      <c r="A19" s="1881"/>
      <c r="B19" s="1850" t="s">
        <v>139</v>
      </c>
      <c r="C19" s="1850"/>
      <c r="D19" s="1850"/>
      <c r="E19" s="1850"/>
      <c r="F19" s="1984"/>
      <c r="G19" s="1984"/>
      <c r="H19" s="1984"/>
      <c r="I19" s="1984"/>
      <c r="J19" s="1984"/>
      <c r="K19" s="1984"/>
      <c r="L19" s="1984"/>
      <c r="M19" s="1984"/>
      <c r="N19" s="1984"/>
      <c r="O19" s="1985"/>
    </row>
    <row r="20" spans="1:15" ht="22.15" customHeight="1" x14ac:dyDescent="0.15">
      <c r="A20" s="1881"/>
      <c r="B20" s="1921" t="s">
        <v>131</v>
      </c>
      <c r="C20" s="1921"/>
      <c r="D20" s="1921"/>
      <c r="E20" s="1921"/>
      <c r="F20" s="1937" t="s">
        <v>217</v>
      </c>
      <c r="G20" s="1938"/>
      <c r="H20" s="1938"/>
      <c r="I20" s="1938"/>
      <c r="J20" s="1938" t="s">
        <v>218</v>
      </c>
      <c r="K20" s="1938"/>
      <c r="L20" s="1938"/>
      <c r="M20" s="1938"/>
      <c r="N20" s="1938"/>
      <c r="O20" s="1939"/>
    </row>
    <row r="21" spans="1:15" ht="22.15" customHeight="1" x14ac:dyDescent="0.15">
      <c r="A21" s="1881"/>
      <c r="B21" s="1873"/>
      <c r="C21" s="1873"/>
      <c r="D21" s="1873"/>
      <c r="E21" s="1873"/>
      <c r="F21" s="1901" t="s">
        <v>232</v>
      </c>
      <c r="G21" s="1902"/>
      <c r="H21" s="1902"/>
      <c r="I21" s="1902"/>
      <c r="J21" s="1902"/>
      <c r="K21" s="1902"/>
      <c r="L21" s="1902"/>
      <c r="M21" s="1902"/>
      <c r="N21" s="1902"/>
      <c r="O21" s="1903"/>
    </row>
    <row r="22" spans="1:15" ht="22.15" customHeight="1" thickBot="1" x14ac:dyDescent="0.2">
      <c r="A22" s="1881"/>
      <c r="B22" s="1874"/>
      <c r="C22" s="1874"/>
      <c r="D22" s="1874"/>
      <c r="E22" s="1874"/>
      <c r="F22" s="1974" t="s">
        <v>155</v>
      </c>
      <c r="G22" s="1975"/>
      <c r="H22" s="1906"/>
      <c r="I22" s="1906"/>
      <c r="J22" s="1906"/>
      <c r="K22" s="1906"/>
      <c r="L22" s="1906"/>
      <c r="M22" s="1906"/>
      <c r="N22" s="1906"/>
      <c r="O22" s="4" t="s">
        <v>16</v>
      </c>
    </row>
    <row r="23" spans="1:15" ht="22.15" customHeight="1" x14ac:dyDescent="0.15">
      <c r="A23" s="1880" t="s">
        <v>132</v>
      </c>
      <c r="B23" s="1872" t="s">
        <v>133</v>
      </c>
      <c r="C23" s="1872"/>
      <c r="D23" s="2002" t="s">
        <v>224</v>
      </c>
      <c r="E23" s="2003"/>
      <c r="F23" s="2010" t="s">
        <v>223</v>
      </c>
      <c r="G23" s="2010"/>
      <c r="H23" s="2003" t="s">
        <v>222</v>
      </c>
      <c r="I23" s="2003"/>
      <c r="J23" s="57" t="s">
        <v>221</v>
      </c>
      <c r="K23" s="2004" t="s">
        <v>237</v>
      </c>
      <c r="L23" s="2004"/>
      <c r="M23" s="1933" t="s">
        <v>219</v>
      </c>
      <c r="N23" s="1933"/>
      <c r="O23" s="2005"/>
    </row>
    <row r="24" spans="1:15" ht="22.15" customHeight="1" x14ac:dyDescent="0.15">
      <c r="A24" s="1881"/>
      <c r="B24" s="1873"/>
      <c r="C24" s="1873"/>
      <c r="D24" s="2013" t="s">
        <v>238</v>
      </c>
      <c r="E24" s="2014"/>
      <c r="F24" s="2014"/>
      <c r="G24" s="2014"/>
      <c r="H24" s="2011" t="s">
        <v>239</v>
      </c>
      <c r="I24" s="2011"/>
      <c r="J24" s="2011"/>
      <c r="K24" s="2011"/>
      <c r="L24" s="2011" t="s">
        <v>240</v>
      </c>
      <c r="M24" s="2011"/>
      <c r="N24" s="2011"/>
      <c r="O24" s="2012"/>
    </row>
    <row r="25" spans="1:15" ht="22.15" customHeight="1" x14ac:dyDescent="0.15">
      <c r="A25" s="1881"/>
      <c r="B25" s="1873"/>
      <c r="C25" s="1873"/>
      <c r="D25" s="2015" t="s">
        <v>241</v>
      </c>
      <c r="E25" s="2000"/>
      <c r="F25" s="2000"/>
      <c r="G25" s="2016"/>
      <c r="H25" s="2020" t="s">
        <v>243</v>
      </c>
      <c r="I25" s="2021"/>
      <c r="J25" s="2000" t="s">
        <v>214</v>
      </c>
      <c r="K25" s="2000"/>
      <c r="L25" s="2000" t="s">
        <v>215</v>
      </c>
      <c r="M25" s="2000"/>
      <c r="N25" s="2000"/>
      <c r="O25" s="2001"/>
    </row>
    <row r="26" spans="1:15" ht="22.15" customHeight="1" x14ac:dyDescent="0.15">
      <c r="A26" s="1881"/>
      <c r="B26" s="1873"/>
      <c r="C26" s="1873"/>
      <c r="D26" s="2017"/>
      <c r="E26" s="2011"/>
      <c r="F26" s="2011"/>
      <c r="G26" s="2018"/>
      <c r="H26" s="2019" t="s">
        <v>211</v>
      </c>
      <c r="I26" s="2011"/>
      <c r="J26" s="2011"/>
      <c r="K26" s="2022" t="s">
        <v>212</v>
      </c>
      <c r="L26" s="2022"/>
      <c r="M26" s="2022"/>
      <c r="N26" s="2022" t="s">
        <v>213</v>
      </c>
      <c r="O26" s="2023"/>
    </row>
    <row r="27" spans="1:15" ht="22.15" customHeight="1" x14ac:dyDescent="0.15">
      <c r="A27" s="1881"/>
      <c r="B27" s="1873" t="s">
        <v>134</v>
      </c>
      <c r="C27" s="1873"/>
      <c r="D27" s="1927" t="s">
        <v>231</v>
      </c>
      <c r="E27" s="1928"/>
      <c r="F27" s="1928"/>
      <c r="G27" s="1928"/>
      <c r="H27" s="1925" t="s">
        <v>242</v>
      </c>
      <c r="I27" s="1925"/>
      <c r="J27" s="1925"/>
      <c r="K27" s="1925"/>
      <c r="L27" s="1925"/>
      <c r="M27" s="1925"/>
      <c r="N27" s="1925"/>
      <c r="O27" s="1926"/>
    </row>
    <row r="28" spans="1:15" ht="22.15" customHeight="1" x14ac:dyDescent="0.15">
      <c r="A28" s="1881"/>
      <c r="B28" s="1873"/>
      <c r="C28" s="1873"/>
      <c r="D28" s="1901" t="s">
        <v>230</v>
      </c>
      <c r="E28" s="1902"/>
      <c r="F28" s="1902"/>
      <c r="G28" s="1902"/>
      <c r="H28" s="1902"/>
      <c r="I28" s="1902"/>
      <c r="J28" s="1923" t="s">
        <v>228</v>
      </c>
      <c r="K28" s="1923"/>
      <c r="L28" s="1923"/>
      <c r="M28" s="1923"/>
      <c r="N28" s="1923"/>
      <c r="O28" s="1924"/>
    </row>
    <row r="29" spans="1:15" ht="22.15" customHeight="1" x14ac:dyDescent="0.15">
      <c r="A29" s="1881"/>
      <c r="B29" s="1873"/>
      <c r="C29" s="1873"/>
      <c r="D29" s="1907" t="s">
        <v>233</v>
      </c>
      <c r="E29" s="1907"/>
      <c r="F29" s="1907"/>
      <c r="G29" s="1907"/>
      <c r="H29" s="1907"/>
      <c r="I29" s="1907"/>
      <c r="J29" s="1907"/>
      <c r="K29" s="1907"/>
      <c r="L29" s="1907"/>
      <c r="M29" s="1907"/>
      <c r="N29" s="1907"/>
      <c r="O29" s="1908"/>
    </row>
    <row r="30" spans="1:15" ht="22.15" customHeight="1" x14ac:dyDescent="0.15">
      <c r="A30" s="1881"/>
      <c r="B30" s="1873"/>
      <c r="C30" s="1873"/>
      <c r="D30" s="1917" t="s">
        <v>234</v>
      </c>
      <c r="E30" s="1917"/>
      <c r="F30" s="1917"/>
      <c r="G30" s="1917"/>
      <c r="H30" s="1917"/>
      <c r="I30" s="1917"/>
      <c r="J30" s="1917"/>
      <c r="K30" s="1917"/>
      <c r="L30" s="1917"/>
      <c r="M30" s="1917"/>
      <c r="N30" s="1917"/>
      <c r="O30" s="1918"/>
    </row>
    <row r="31" spans="1:15" ht="22.15" customHeight="1" x14ac:dyDescent="0.15">
      <c r="A31" s="1881"/>
      <c r="B31" s="1873"/>
      <c r="C31" s="1873"/>
      <c r="D31" s="1917" t="s">
        <v>235</v>
      </c>
      <c r="E31" s="1917"/>
      <c r="F31" s="1917"/>
      <c r="G31" s="1917"/>
      <c r="H31" s="1917"/>
      <c r="I31" s="1917"/>
      <c r="J31" s="1917"/>
      <c r="K31" s="1917"/>
      <c r="L31" s="1917"/>
      <c r="M31" s="1917"/>
      <c r="N31" s="1917"/>
      <c r="O31" s="1918"/>
    </row>
    <row r="32" spans="1:15" ht="22.15" customHeight="1" x14ac:dyDescent="0.15">
      <c r="A32" s="1881"/>
      <c r="B32" s="1873"/>
      <c r="C32" s="1873"/>
      <c r="D32" s="2006" t="s">
        <v>151</v>
      </c>
      <c r="E32" s="2007"/>
      <c r="F32" s="2007"/>
      <c r="G32" s="2007"/>
      <c r="H32" s="2008"/>
      <c r="I32" s="2008"/>
      <c r="J32" s="2008"/>
      <c r="K32" s="2008"/>
      <c r="L32" s="2008"/>
      <c r="M32" s="2008"/>
      <c r="N32" s="2008"/>
      <c r="O32" s="2009"/>
    </row>
    <row r="33" spans="1:15" ht="22.15" customHeight="1" thickBot="1" x14ac:dyDescent="0.2">
      <c r="A33" s="1882"/>
      <c r="B33" s="1874"/>
      <c r="C33" s="1874"/>
      <c r="D33" s="1909" t="s">
        <v>236</v>
      </c>
      <c r="E33" s="1909"/>
      <c r="F33" s="1909"/>
      <c r="G33" s="1909"/>
      <c r="H33" s="1909"/>
      <c r="I33" s="1909"/>
      <c r="J33" s="1909"/>
      <c r="K33" s="1909"/>
      <c r="L33" s="1909"/>
      <c r="M33" s="1909"/>
      <c r="N33" s="1909"/>
      <c r="O33" s="1910"/>
    </row>
    <row r="34" spans="1:15" ht="13.15" customHeight="1" x14ac:dyDescent="0.15">
      <c r="A34" s="11"/>
      <c r="B34" s="11"/>
      <c r="C34" s="11"/>
      <c r="D34" s="3"/>
      <c r="E34" s="3"/>
      <c r="F34" s="3"/>
      <c r="G34" s="3"/>
      <c r="H34" s="3"/>
      <c r="I34" s="3"/>
      <c r="J34" s="3"/>
      <c r="K34" s="3"/>
      <c r="L34" s="3"/>
      <c r="M34" s="3"/>
      <c r="N34" s="3"/>
      <c r="O34" s="3"/>
    </row>
    <row r="35" spans="1:15" ht="13.9" customHeight="1" x14ac:dyDescent="0.15">
      <c r="A35" s="1916" t="s">
        <v>153</v>
      </c>
      <c r="B35" s="1916"/>
      <c r="C35" s="1916"/>
      <c r="D35" s="1916"/>
      <c r="E35" s="1916"/>
      <c r="F35" s="1916"/>
      <c r="G35" s="1916"/>
      <c r="H35" s="1916"/>
      <c r="I35" s="1916"/>
      <c r="J35" s="1916"/>
      <c r="K35" s="1916"/>
      <c r="L35" s="1916"/>
      <c r="M35" s="1916"/>
      <c r="N35" s="1916"/>
      <c r="O35" s="1916"/>
    </row>
    <row r="36" spans="1:15" x14ac:dyDescent="0.15">
      <c r="A36" s="1922" t="s">
        <v>154</v>
      </c>
      <c r="B36" s="1922"/>
      <c r="C36" s="1922"/>
      <c r="D36" s="1922"/>
      <c r="E36" s="1922"/>
      <c r="F36" s="1922"/>
      <c r="G36" s="1922"/>
      <c r="H36" s="1922"/>
      <c r="I36" s="1922"/>
      <c r="J36" s="1922"/>
      <c r="K36" s="1922"/>
      <c r="L36" s="1922"/>
      <c r="M36" s="1922"/>
      <c r="N36" s="1922"/>
      <c r="O36" s="1922"/>
    </row>
    <row r="37" spans="1:15" x14ac:dyDescent="0.15">
      <c r="A37" s="1900" t="s">
        <v>262</v>
      </c>
      <c r="B37" s="1900"/>
      <c r="C37" s="1900"/>
      <c r="D37" s="1900"/>
      <c r="E37" s="1900"/>
      <c r="F37" s="1900"/>
      <c r="G37" s="1900"/>
      <c r="H37" s="1900"/>
      <c r="I37" s="1900"/>
      <c r="J37" s="1900"/>
      <c r="K37" s="1900"/>
      <c r="L37" s="1900"/>
      <c r="M37" s="1900"/>
      <c r="N37" s="1900"/>
      <c r="O37" s="1900"/>
    </row>
  </sheetData>
  <mergeCells count="77">
    <mergeCell ref="S6:T7"/>
    <mergeCell ref="D32:G32"/>
    <mergeCell ref="H32:O32"/>
    <mergeCell ref="D28:I28"/>
    <mergeCell ref="J28:O28"/>
    <mergeCell ref="H23:I23"/>
    <mergeCell ref="F23:G23"/>
    <mergeCell ref="L24:O24"/>
    <mergeCell ref="H24:K24"/>
    <mergeCell ref="D24:G24"/>
    <mergeCell ref="D25:G26"/>
    <mergeCell ref="H26:J26"/>
    <mergeCell ref="H25:I25"/>
    <mergeCell ref="K26:M26"/>
    <mergeCell ref="N26:O26"/>
    <mergeCell ref="D27:G27"/>
    <mergeCell ref="H27:O27"/>
    <mergeCell ref="J25:K25"/>
    <mergeCell ref="L25:O25"/>
    <mergeCell ref="J20:O20"/>
    <mergeCell ref="D23:E23"/>
    <mergeCell ref="K23:L23"/>
    <mergeCell ref="M23:O23"/>
    <mergeCell ref="F20:I20"/>
    <mergeCell ref="A15:A16"/>
    <mergeCell ref="C15:D15"/>
    <mergeCell ref="C16:D16"/>
    <mergeCell ref="D33:O33"/>
    <mergeCell ref="B23:C26"/>
    <mergeCell ref="B27:C33"/>
    <mergeCell ref="A17:A22"/>
    <mergeCell ref="B17:E17"/>
    <mergeCell ref="F17:O17"/>
    <mergeCell ref="B18:E18"/>
    <mergeCell ref="E15:G15"/>
    <mergeCell ref="B20:E22"/>
    <mergeCell ref="F21:O21"/>
    <mergeCell ref="E16:G16"/>
    <mergeCell ref="I15:O15"/>
    <mergeCell ref="I16:O16"/>
    <mergeCell ref="A35:O35"/>
    <mergeCell ref="A36:O36"/>
    <mergeCell ref="A37:O37"/>
    <mergeCell ref="B8:E8"/>
    <mergeCell ref="B9:E9"/>
    <mergeCell ref="B10:E10"/>
    <mergeCell ref="D29:O29"/>
    <mergeCell ref="D30:O30"/>
    <mergeCell ref="D31:O31"/>
    <mergeCell ref="F22:G22"/>
    <mergeCell ref="H22:N22"/>
    <mergeCell ref="A23:A33"/>
    <mergeCell ref="I11:J14"/>
    <mergeCell ref="F18:O18"/>
    <mergeCell ref="B19:E19"/>
    <mergeCell ref="F19:O19"/>
    <mergeCell ref="B11:E11"/>
    <mergeCell ref="B13:E13"/>
    <mergeCell ref="B14:E14"/>
    <mergeCell ref="K14:L14"/>
    <mergeCell ref="M14:O14"/>
    <mergeCell ref="A1:O3"/>
    <mergeCell ref="A5:O5"/>
    <mergeCell ref="B6:O6"/>
    <mergeCell ref="I7:O7"/>
    <mergeCell ref="B12:E12"/>
    <mergeCell ref="I8:I10"/>
    <mergeCell ref="J8:K8"/>
    <mergeCell ref="K11:L11"/>
    <mergeCell ref="A8:A14"/>
    <mergeCell ref="J9:K9"/>
    <mergeCell ref="K12:L12"/>
    <mergeCell ref="J10:K10"/>
    <mergeCell ref="K13:L13"/>
    <mergeCell ref="M11:O11"/>
    <mergeCell ref="M12:O12"/>
    <mergeCell ref="M13:O13"/>
  </mergeCells>
  <phoneticPr fontId="7"/>
  <dataValidations count="1">
    <dataValidation type="list" allowBlank="1" showInputMessage="1" sqref="F9:H14" xr:uid="{2BA7909D-659A-4906-A383-A9AA4A24C3BD}">
      <formula1>$Q$12:$R$12</formula1>
    </dataValidation>
  </dataValidations>
  <hyperlinks>
    <hyperlink ref="S6:T7" location="目次!A1" display="目次へ" xr:uid="{CA18D2AF-816B-4D03-9629-AF836B3E109F}"/>
  </hyperlinks>
  <pageMargins left="0.25" right="0.25" top="0.75" bottom="0.75" header="0.3" footer="0.3"/>
  <pageSetup paperSize="9" scale="94" orientation="portrait" r:id="rId1"/>
  <rowBreaks count="1" manualBreakCount="1">
    <brk id="24" max="14" man="1"/>
  </rowBreaks>
  <colBreaks count="1" manualBreakCount="1">
    <brk id="3" max="36" man="1"/>
  </colBreaks>
  <drawing r:id="rId2"/>
  <legacyDrawing r:id="rId3"/>
  <mc:AlternateContent xmlns:mc="http://schemas.openxmlformats.org/markup-compatibility/2006">
    <mc:Choice Requires="x14">
      <controls>
        <mc:AlternateContent xmlns:mc="http://schemas.openxmlformats.org/markup-compatibility/2006">
          <mc:Choice Requires="x14">
            <control shapeId="18467" r:id="rId4" name="Check Box 35">
              <controlPr defaultSize="0" autoFill="0" autoLine="0" autoPict="0">
                <anchor moveWithCells="1">
                  <from>
                    <xdr:col>5</xdr:col>
                    <xdr:colOff>0</xdr:colOff>
                    <xdr:row>19</xdr:row>
                    <xdr:rowOff>19050</xdr:rowOff>
                  </from>
                  <to>
                    <xdr:col>5</xdr:col>
                    <xdr:colOff>285750</xdr:colOff>
                    <xdr:row>19</xdr:row>
                    <xdr:rowOff>247650</xdr:rowOff>
                  </to>
                </anchor>
              </controlPr>
            </control>
          </mc:Choice>
        </mc:AlternateContent>
        <mc:AlternateContent xmlns:mc="http://schemas.openxmlformats.org/markup-compatibility/2006">
          <mc:Choice Requires="x14">
            <control shapeId="18468" r:id="rId5" name="Check Box 36">
              <controlPr defaultSize="0" autoFill="0" autoLine="0" autoPict="0">
                <anchor moveWithCells="1">
                  <from>
                    <xdr:col>5</xdr:col>
                    <xdr:colOff>0</xdr:colOff>
                    <xdr:row>20</xdr:row>
                    <xdr:rowOff>38100</xdr:rowOff>
                  </from>
                  <to>
                    <xdr:col>5</xdr:col>
                    <xdr:colOff>304800</xdr:colOff>
                    <xdr:row>20</xdr:row>
                    <xdr:rowOff>266700</xdr:rowOff>
                  </to>
                </anchor>
              </controlPr>
            </control>
          </mc:Choice>
        </mc:AlternateContent>
        <mc:AlternateContent xmlns:mc="http://schemas.openxmlformats.org/markup-compatibility/2006">
          <mc:Choice Requires="x14">
            <control shapeId="18469" r:id="rId6" name="Check Box 37">
              <controlPr defaultSize="0" autoFill="0" autoLine="0" autoPict="0">
                <anchor moveWithCells="1">
                  <from>
                    <xdr:col>5</xdr:col>
                    <xdr:colOff>0</xdr:colOff>
                    <xdr:row>21</xdr:row>
                    <xdr:rowOff>38100</xdr:rowOff>
                  </from>
                  <to>
                    <xdr:col>5</xdr:col>
                    <xdr:colOff>285750</xdr:colOff>
                    <xdr:row>21</xdr:row>
                    <xdr:rowOff>266700</xdr:rowOff>
                  </to>
                </anchor>
              </controlPr>
            </control>
          </mc:Choice>
        </mc:AlternateContent>
        <mc:AlternateContent xmlns:mc="http://schemas.openxmlformats.org/markup-compatibility/2006">
          <mc:Choice Requires="x14">
            <control shapeId="18470" r:id="rId7" name="Check Box 38">
              <controlPr defaultSize="0" autoFill="0" autoLine="0" autoPict="0">
                <anchor moveWithCells="1">
                  <from>
                    <xdr:col>9</xdr:col>
                    <xdr:colOff>19050</xdr:colOff>
                    <xdr:row>19</xdr:row>
                    <xdr:rowOff>28575</xdr:rowOff>
                  </from>
                  <to>
                    <xdr:col>9</xdr:col>
                    <xdr:colOff>323850</xdr:colOff>
                    <xdr:row>19</xdr:row>
                    <xdr:rowOff>247650</xdr:rowOff>
                  </to>
                </anchor>
              </controlPr>
            </control>
          </mc:Choice>
        </mc:AlternateContent>
        <mc:AlternateContent xmlns:mc="http://schemas.openxmlformats.org/markup-compatibility/2006">
          <mc:Choice Requires="x14">
            <control shapeId="18471" r:id="rId8" name="Check Box 39">
              <controlPr defaultSize="0" autoFill="0" autoLine="0" autoPict="0">
                <anchor moveWithCells="1">
                  <from>
                    <xdr:col>3</xdr:col>
                    <xdr:colOff>57150</xdr:colOff>
                    <xdr:row>22</xdr:row>
                    <xdr:rowOff>19050</xdr:rowOff>
                  </from>
                  <to>
                    <xdr:col>3</xdr:col>
                    <xdr:colOff>342900</xdr:colOff>
                    <xdr:row>22</xdr:row>
                    <xdr:rowOff>247650</xdr:rowOff>
                  </to>
                </anchor>
              </controlPr>
            </control>
          </mc:Choice>
        </mc:AlternateContent>
        <mc:AlternateContent xmlns:mc="http://schemas.openxmlformats.org/markup-compatibility/2006">
          <mc:Choice Requires="x14">
            <control shapeId="18472" r:id="rId9" name="Check Box 40">
              <controlPr defaultSize="0" autoFill="0" autoLine="0" autoPict="0">
                <anchor moveWithCells="1">
                  <from>
                    <xdr:col>6</xdr:col>
                    <xdr:colOff>371475</xdr:colOff>
                    <xdr:row>22</xdr:row>
                    <xdr:rowOff>28575</xdr:rowOff>
                  </from>
                  <to>
                    <xdr:col>7</xdr:col>
                    <xdr:colOff>276225</xdr:colOff>
                    <xdr:row>22</xdr:row>
                    <xdr:rowOff>257175</xdr:rowOff>
                  </to>
                </anchor>
              </controlPr>
            </control>
          </mc:Choice>
        </mc:AlternateContent>
        <mc:AlternateContent xmlns:mc="http://schemas.openxmlformats.org/markup-compatibility/2006">
          <mc:Choice Requires="x14">
            <control shapeId="18473" r:id="rId10" name="Check Box 41">
              <controlPr defaultSize="0" autoFill="0" autoLine="0" autoPict="0">
                <anchor moveWithCells="1">
                  <from>
                    <xdr:col>7</xdr:col>
                    <xdr:colOff>457200</xdr:colOff>
                    <xdr:row>22</xdr:row>
                    <xdr:rowOff>38100</xdr:rowOff>
                  </from>
                  <to>
                    <xdr:col>7</xdr:col>
                    <xdr:colOff>742950</xdr:colOff>
                    <xdr:row>22</xdr:row>
                    <xdr:rowOff>266700</xdr:rowOff>
                  </to>
                </anchor>
              </controlPr>
            </control>
          </mc:Choice>
        </mc:AlternateContent>
        <mc:AlternateContent xmlns:mc="http://schemas.openxmlformats.org/markup-compatibility/2006">
          <mc:Choice Requires="x14">
            <control shapeId="18474" r:id="rId11" name="Check Box 42">
              <controlPr defaultSize="0" autoFill="0" autoLine="0" autoPict="0">
                <anchor moveWithCells="1">
                  <from>
                    <xdr:col>9</xdr:col>
                    <xdr:colOff>161925</xdr:colOff>
                    <xdr:row>22</xdr:row>
                    <xdr:rowOff>28575</xdr:rowOff>
                  </from>
                  <to>
                    <xdr:col>9</xdr:col>
                    <xdr:colOff>447675</xdr:colOff>
                    <xdr:row>22</xdr:row>
                    <xdr:rowOff>257175</xdr:rowOff>
                  </to>
                </anchor>
              </controlPr>
            </control>
          </mc:Choice>
        </mc:AlternateContent>
        <mc:AlternateContent xmlns:mc="http://schemas.openxmlformats.org/markup-compatibility/2006">
          <mc:Choice Requires="x14">
            <control shapeId="18475" r:id="rId12" name="Check Box 43">
              <controlPr defaultSize="0" autoFill="0" autoLine="0" autoPict="0">
                <anchor moveWithCells="1">
                  <from>
                    <xdr:col>12</xdr:col>
                    <xdr:colOff>171450</xdr:colOff>
                    <xdr:row>22</xdr:row>
                    <xdr:rowOff>28575</xdr:rowOff>
                  </from>
                  <to>
                    <xdr:col>12</xdr:col>
                    <xdr:colOff>457200</xdr:colOff>
                    <xdr:row>22</xdr:row>
                    <xdr:rowOff>257175</xdr:rowOff>
                  </to>
                </anchor>
              </controlPr>
            </control>
          </mc:Choice>
        </mc:AlternateContent>
        <mc:AlternateContent xmlns:mc="http://schemas.openxmlformats.org/markup-compatibility/2006">
          <mc:Choice Requires="x14">
            <control shapeId="18476" r:id="rId13" name="Check Box 44">
              <controlPr defaultSize="0" autoFill="0" autoLine="0" autoPict="0">
                <anchor moveWithCells="1">
                  <from>
                    <xdr:col>13</xdr:col>
                    <xdr:colOff>104775</xdr:colOff>
                    <xdr:row>22</xdr:row>
                    <xdr:rowOff>19050</xdr:rowOff>
                  </from>
                  <to>
                    <xdr:col>13</xdr:col>
                    <xdr:colOff>390525</xdr:colOff>
                    <xdr:row>22</xdr:row>
                    <xdr:rowOff>247650</xdr:rowOff>
                  </to>
                </anchor>
              </controlPr>
            </control>
          </mc:Choice>
        </mc:AlternateContent>
        <mc:AlternateContent xmlns:mc="http://schemas.openxmlformats.org/markup-compatibility/2006">
          <mc:Choice Requires="x14">
            <control shapeId="18477" r:id="rId14" name="Check Box 45">
              <controlPr defaultSize="0" autoFill="0" autoLine="0" autoPict="0">
                <anchor moveWithCells="1">
                  <from>
                    <xdr:col>3</xdr:col>
                    <xdr:colOff>57150</xdr:colOff>
                    <xdr:row>23</xdr:row>
                    <xdr:rowOff>19050</xdr:rowOff>
                  </from>
                  <to>
                    <xdr:col>3</xdr:col>
                    <xdr:colOff>352425</xdr:colOff>
                    <xdr:row>23</xdr:row>
                    <xdr:rowOff>247650</xdr:rowOff>
                  </to>
                </anchor>
              </controlPr>
            </control>
          </mc:Choice>
        </mc:AlternateContent>
        <mc:AlternateContent xmlns:mc="http://schemas.openxmlformats.org/markup-compatibility/2006">
          <mc:Choice Requires="x14">
            <control shapeId="18478" r:id="rId15" name="Check Box 46">
              <controlPr defaultSize="0" autoFill="0" autoLine="0" autoPict="0">
                <anchor moveWithCells="1">
                  <from>
                    <xdr:col>7</xdr:col>
                    <xdr:colOff>390525</xdr:colOff>
                    <xdr:row>23</xdr:row>
                    <xdr:rowOff>19050</xdr:rowOff>
                  </from>
                  <to>
                    <xdr:col>7</xdr:col>
                    <xdr:colOff>676275</xdr:colOff>
                    <xdr:row>23</xdr:row>
                    <xdr:rowOff>247650</xdr:rowOff>
                  </to>
                </anchor>
              </controlPr>
            </control>
          </mc:Choice>
        </mc:AlternateContent>
        <mc:AlternateContent xmlns:mc="http://schemas.openxmlformats.org/markup-compatibility/2006">
          <mc:Choice Requires="x14">
            <control shapeId="18479" r:id="rId16" name="Check Box 47">
              <controlPr defaultSize="0" autoFill="0" autoLine="0" autoPict="0">
                <anchor moveWithCells="1">
                  <from>
                    <xdr:col>11</xdr:col>
                    <xdr:colOff>28575</xdr:colOff>
                    <xdr:row>23</xdr:row>
                    <xdr:rowOff>28575</xdr:rowOff>
                  </from>
                  <to>
                    <xdr:col>11</xdr:col>
                    <xdr:colOff>314325</xdr:colOff>
                    <xdr:row>23</xdr:row>
                    <xdr:rowOff>257175</xdr:rowOff>
                  </to>
                </anchor>
              </controlPr>
            </control>
          </mc:Choice>
        </mc:AlternateContent>
        <mc:AlternateContent xmlns:mc="http://schemas.openxmlformats.org/markup-compatibility/2006">
          <mc:Choice Requires="x14">
            <control shapeId="18480" r:id="rId17" name="Check Box 48">
              <controlPr defaultSize="0" autoFill="0" autoLine="0" autoPict="0">
                <anchor moveWithCells="1">
                  <from>
                    <xdr:col>7</xdr:col>
                    <xdr:colOff>352425</xdr:colOff>
                    <xdr:row>24</xdr:row>
                    <xdr:rowOff>38100</xdr:rowOff>
                  </from>
                  <to>
                    <xdr:col>7</xdr:col>
                    <xdr:colOff>638175</xdr:colOff>
                    <xdr:row>24</xdr:row>
                    <xdr:rowOff>266700</xdr:rowOff>
                  </to>
                </anchor>
              </controlPr>
            </control>
          </mc:Choice>
        </mc:AlternateContent>
        <mc:AlternateContent xmlns:mc="http://schemas.openxmlformats.org/markup-compatibility/2006">
          <mc:Choice Requires="x14">
            <control shapeId="18481" r:id="rId18" name="Check Box 49">
              <controlPr defaultSize="0" autoFill="0" autoLine="0" autoPict="0">
                <anchor moveWithCells="1">
                  <from>
                    <xdr:col>9</xdr:col>
                    <xdr:colOff>104775</xdr:colOff>
                    <xdr:row>24</xdr:row>
                    <xdr:rowOff>28575</xdr:rowOff>
                  </from>
                  <to>
                    <xdr:col>9</xdr:col>
                    <xdr:colOff>390525</xdr:colOff>
                    <xdr:row>24</xdr:row>
                    <xdr:rowOff>257175</xdr:rowOff>
                  </to>
                </anchor>
              </controlPr>
            </control>
          </mc:Choice>
        </mc:AlternateContent>
        <mc:AlternateContent xmlns:mc="http://schemas.openxmlformats.org/markup-compatibility/2006">
          <mc:Choice Requires="x14">
            <control shapeId="18482" r:id="rId19" name="Check Box 50">
              <controlPr defaultSize="0" autoFill="0" autoLine="0" autoPict="0">
                <anchor moveWithCells="1">
                  <from>
                    <xdr:col>11</xdr:col>
                    <xdr:colOff>57150</xdr:colOff>
                    <xdr:row>24</xdr:row>
                    <xdr:rowOff>19050</xdr:rowOff>
                  </from>
                  <to>
                    <xdr:col>11</xdr:col>
                    <xdr:colOff>333375</xdr:colOff>
                    <xdr:row>24</xdr:row>
                    <xdr:rowOff>247650</xdr:rowOff>
                  </to>
                </anchor>
              </controlPr>
            </control>
          </mc:Choice>
        </mc:AlternateContent>
        <mc:AlternateContent xmlns:mc="http://schemas.openxmlformats.org/markup-compatibility/2006">
          <mc:Choice Requires="x14">
            <control shapeId="18483" r:id="rId20" name="Check Box 51">
              <controlPr defaultSize="0" autoFill="0" autoLine="0" autoPict="0">
                <anchor moveWithCells="1">
                  <from>
                    <xdr:col>7</xdr:col>
                    <xdr:colOff>390525</xdr:colOff>
                    <xdr:row>25</xdr:row>
                    <xdr:rowOff>19050</xdr:rowOff>
                  </from>
                  <to>
                    <xdr:col>7</xdr:col>
                    <xdr:colOff>676275</xdr:colOff>
                    <xdr:row>25</xdr:row>
                    <xdr:rowOff>247650</xdr:rowOff>
                  </to>
                </anchor>
              </controlPr>
            </control>
          </mc:Choice>
        </mc:AlternateContent>
        <mc:AlternateContent xmlns:mc="http://schemas.openxmlformats.org/markup-compatibility/2006">
          <mc:Choice Requires="x14">
            <control shapeId="18484" r:id="rId21" name="Check Box 52">
              <controlPr defaultSize="0" autoFill="0" autoLine="0" autoPict="0">
                <anchor moveWithCells="1">
                  <from>
                    <xdr:col>11</xdr:col>
                    <xdr:colOff>0</xdr:colOff>
                    <xdr:row>25</xdr:row>
                    <xdr:rowOff>19050</xdr:rowOff>
                  </from>
                  <to>
                    <xdr:col>11</xdr:col>
                    <xdr:colOff>285750</xdr:colOff>
                    <xdr:row>25</xdr:row>
                    <xdr:rowOff>247650</xdr:rowOff>
                  </to>
                </anchor>
              </controlPr>
            </control>
          </mc:Choice>
        </mc:AlternateContent>
        <mc:AlternateContent xmlns:mc="http://schemas.openxmlformats.org/markup-compatibility/2006">
          <mc:Choice Requires="x14">
            <control shapeId="18485" r:id="rId22" name="Check Box 53">
              <controlPr defaultSize="0" autoFill="0" autoLine="0" autoPict="0">
                <anchor moveWithCells="1">
                  <from>
                    <xdr:col>13</xdr:col>
                    <xdr:colOff>419100</xdr:colOff>
                    <xdr:row>25</xdr:row>
                    <xdr:rowOff>38100</xdr:rowOff>
                  </from>
                  <to>
                    <xdr:col>14</xdr:col>
                    <xdr:colOff>171450</xdr:colOff>
                    <xdr:row>25</xdr:row>
                    <xdr:rowOff>266700</xdr:rowOff>
                  </to>
                </anchor>
              </controlPr>
            </control>
          </mc:Choice>
        </mc:AlternateContent>
        <mc:AlternateContent xmlns:mc="http://schemas.openxmlformats.org/markup-compatibility/2006">
          <mc:Choice Requires="x14">
            <control shapeId="18486" r:id="rId23" name="Check Box 54">
              <controlPr defaultSize="0" autoFill="0" autoLine="0" autoPict="0">
                <anchor moveWithCells="1">
                  <from>
                    <xdr:col>3</xdr:col>
                    <xdr:colOff>28575</xdr:colOff>
                    <xdr:row>32</xdr:row>
                    <xdr:rowOff>9525</xdr:rowOff>
                  </from>
                  <to>
                    <xdr:col>3</xdr:col>
                    <xdr:colOff>314325</xdr:colOff>
                    <xdr:row>32</xdr:row>
                    <xdr:rowOff>238125</xdr:rowOff>
                  </to>
                </anchor>
              </controlPr>
            </control>
          </mc:Choice>
        </mc:AlternateContent>
        <mc:AlternateContent xmlns:mc="http://schemas.openxmlformats.org/markup-compatibility/2006">
          <mc:Choice Requires="x14">
            <control shapeId="18487" r:id="rId24" name="Check Box 55">
              <controlPr defaultSize="0" autoFill="0" autoLine="0" autoPict="0">
                <anchor moveWithCells="1">
                  <from>
                    <xdr:col>3</xdr:col>
                    <xdr:colOff>19050</xdr:colOff>
                    <xdr:row>30</xdr:row>
                    <xdr:rowOff>28575</xdr:rowOff>
                  </from>
                  <to>
                    <xdr:col>3</xdr:col>
                    <xdr:colOff>304800</xdr:colOff>
                    <xdr:row>30</xdr:row>
                    <xdr:rowOff>257175</xdr:rowOff>
                  </to>
                </anchor>
              </controlPr>
            </control>
          </mc:Choice>
        </mc:AlternateContent>
        <mc:AlternateContent xmlns:mc="http://schemas.openxmlformats.org/markup-compatibility/2006">
          <mc:Choice Requires="x14">
            <control shapeId="18488" r:id="rId25" name="Check Box 56">
              <controlPr defaultSize="0" autoFill="0" autoLine="0" autoPict="0">
                <anchor moveWithCells="1">
                  <from>
                    <xdr:col>3</xdr:col>
                    <xdr:colOff>19050</xdr:colOff>
                    <xdr:row>29</xdr:row>
                    <xdr:rowOff>38100</xdr:rowOff>
                  </from>
                  <to>
                    <xdr:col>3</xdr:col>
                    <xdr:colOff>304800</xdr:colOff>
                    <xdr:row>29</xdr:row>
                    <xdr:rowOff>266700</xdr:rowOff>
                  </to>
                </anchor>
              </controlPr>
            </control>
          </mc:Choice>
        </mc:AlternateContent>
        <mc:AlternateContent xmlns:mc="http://schemas.openxmlformats.org/markup-compatibility/2006">
          <mc:Choice Requires="x14">
            <control shapeId="18489" r:id="rId26" name="Check Box 57">
              <controlPr defaultSize="0" autoFill="0" autoLine="0" autoPict="0">
                <anchor moveWithCells="1">
                  <from>
                    <xdr:col>3</xdr:col>
                    <xdr:colOff>28575</xdr:colOff>
                    <xdr:row>28</xdr:row>
                    <xdr:rowOff>28575</xdr:rowOff>
                  </from>
                  <to>
                    <xdr:col>3</xdr:col>
                    <xdr:colOff>314325</xdr:colOff>
                    <xdr:row>28</xdr:row>
                    <xdr:rowOff>257175</xdr:rowOff>
                  </to>
                </anchor>
              </controlPr>
            </control>
          </mc:Choice>
        </mc:AlternateContent>
        <mc:AlternateContent xmlns:mc="http://schemas.openxmlformats.org/markup-compatibility/2006">
          <mc:Choice Requires="x14">
            <control shapeId="18490" r:id="rId27" name="Check Box 58">
              <controlPr defaultSize="0" autoFill="0" autoLine="0" autoPict="0">
                <anchor moveWithCells="1">
                  <from>
                    <xdr:col>3</xdr:col>
                    <xdr:colOff>28575</xdr:colOff>
                    <xdr:row>27</xdr:row>
                    <xdr:rowOff>19050</xdr:rowOff>
                  </from>
                  <to>
                    <xdr:col>3</xdr:col>
                    <xdr:colOff>314325</xdr:colOff>
                    <xdr:row>27</xdr:row>
                    <xdr:rowOff>257175</xdr:rowOff>
                  </to>
                </anchor>
              </controlPr>
            </control>
          </mc:Choice>
        </mc:AlternateContent>
        <mc:AlternateContent xmlns:mc="http://schemas.openxmlformats.org/markup-compatibility/2006">
          <mc:Choice Requires="x14">
            <control shapeId="18491" r:id="rId28" name="Check Box 59">
              <controlPr defaultSize="0" autoFill="0" autoLine="0" autoPict="0">
                <anchor moveWithCells="1">
                  <from>
                    <xdr:col>3</xdr:col>
                    <xdr:colOff>28575</xdr:colOff>
                    <xdr:row>26</xdr:row>
                    <xdr:rowOff>9525</xdr:rowOff>
                  </from>
                  <to>
                    <xdr:col>3</xdr:col>
                    <xdr:colOff>314325</xdr:colOff>
                    <xdr:row>26</xdr:row>
                    <xdr:rowOff>247650</xdr:rowOff>
                  </to>
                </anchor>
              </controlPr>
            </control>
          </mc:Choice>
        </mc:AlternateContent>
        <mc:AlternateContent xmlns:mc="http://schemas.openxmlformats.org/markup-compatibility/2006">
          <mc:Choice Requires="x14">
            <control shapeId="18492" r:id="rId29" name="Check Box 60">
              <controlPr defaultSize="0" autoFill="0" autoLine="0" autoPict="0">
                <anchor moveWithCells="1">
                  <from>
                    <xdr:col>7</xdr:col>
                    <xdr:colOff>533400</xdr:colOff>
                    <xdr:row>26</xdr:row>
                    <xdr:rowOff>19050</xdr:rowOff>
                  </from>
                  <to>
                    <xdr:col>7</xdr:col>
                    <xdr:colOff>819150</xdr:colOff>
                    <xdr:row>26</xdr:row>
                    <xdr:rowOff>247650</xdr:rowOff>
                  </to>
                </anchor>
              </controlPr>
            </control>
          </mc:Choice>
        </mc:AlternateContent>
        <mc:AlternateContent xmlns:mc="http://schemas.openxmlformats.org/markup-compatibility/2006">
          <mc:Choice Requires="x14">
            <control shapeId="18493" r:id="rId30" name="Check Box 61">
              <controlPr defaultSize="0" autoFill="0" autoLine="0" autoPict="0">
                <anchor moveWithCells="1">
                  <from>
                    <xdr:col>9</xdr:col>
                    <xdr:colOff>295275</xdr:colOff>
                    <xdr:row>27</xdr:row>
                    <xdr:rowOff>38100</xdr:rowOff>
                  </from>
                  <to>
                    <xdr:col>10</xdr:col>
                    <xdr:colOff>47625</xdr:colOff>
                    <xdr:row>27</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目次</vt:lpstr>
      <vt:lpstr>【2ヵ月前】活動ﾌﾟﾛｸﾞﾗﾑ</vt:lpstr>
      <vt:lpstr>【2ヵ月前】食事・教材注文書</vt:lpstr>
      <vt:lpstr>【3泊以上のみ2ヵ月前】食事・教材注文書No2</vt:lpstr>
      <vt:lpstr>【20日前】I-CAP事前調査票</vt:lpstr>
      <vt:lpstr>【20日前】利用団体カード</vt:lpstr>
      <vt:lpstr>【当日持参】利用団体名簿</vt:lpstr>
      <vt:lpstr>【当日持参】沢登り計画書</vt:lpstr>
      <vt:lpstr>【当日持参】登山計画書</vt:lpstr>
      <vt:lpstr>【当日持参】ｳｫｰｸﾗﾘｰ計画書</vt:lpstr>
      <vt:lpstr>【当日持参】ｵﾘﾝﾃｰﾘﾝｸﾞ計画書</vt:lpstr>
      <vt:lpstr>【参考】料金計算</vt:lpstr>
      <vt:lpstr>【記入例】活動ﾌﾟﾛｸﾞﾗﾑ </vt:lpstr>
      <vt:lpstr>【記入例】食事・教材注文書 </vt:lpstr>
      <vt:lpstr>'【20日前】I-CAP事前調査票'!Print_Area</vt:lpstr>
      <vt:lpstr>【20日前】利用団体カード!Print_Area</vt:lpstr>
      <vt:lpstr>【2ヵ月前】活動ﾌﾟﾛｸﾞﾗﾑ!Print_Area</vt:lpstr>
      <vt:lpstr>【2ヵ月前】食事・教材注文書!Print_Area</vt:lpstr>
      <vt:lpstr>【3泊以上のみ2ヵ月前】食事・教材注文書No2!Print_Area</vt:lpstr>
      <vt:lpstr>'【記入例】活動ﾌﾟﾛｸﾞﾗﾑ '!Print_Area</vt:lpstr>
      <vt:lpstr>'【記入例】食事・教材注文書 '!Print_Area</vt:lpstr>
      <vt:lpstr>【参考】料金計算!Print_Area</vt:lpstr>
      <vt:lpstr>【当日持参】ｳｫｰｸﾗﾘｰ計画書!Print_Area</vt:lpstr>
      <vt:lpstr>【当日持参】ｵﾘﾝﾃｰﾘﾝｸﾞ計画書!Print_Area</vt:lpstr>
      <vt:lpstr>【当日持参】沢登り計画書!Print_Area</vt:lpstr>
      <vt:lpstr>【当日持参】登山計画書!Print_Area</vt:lpstr>
      <vt:lpstr>【当日持参】利用団体名簿!Print_Area</vt:lpstr>
      <vt:lpstr>目次!Print_Area</vt:lpstr>
      <vt:lpstr>【当日持参】利用団体名簿!Print_Titles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m.hashimoto</dc:creator>
  <cp:lastModifiedBy>sh.togoe</cp:lastModifiedBy>
  <cp:lastPrinted>2026-03-03T10:23:56Z</cp:lastPrinted>
  <dcterms:created xsi:type="dcterms:W3CDTF">2010-10-14T02:59:36Z</dcterms:created>
  <dcterms:modified xsi:type="dcterms:W3CDTF">2026-04-17T06:48:32Z</dcterms:modified>
</cp:coreProperties>
</file>